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orixtl\Downloads\"/>
    </mc:Choice>
  </mc:AlternateContent>
  <bookViews>
    <workbookView xWindow="-60" yWindow="90" windowWidth="11340" windowHeight="6675" tabRatio="835"/>
  </bookViews>
  <sheets>
    <sheet name="CSR Form" sheetId="29" r:id="rId1"/>
    <sheet name="CHANGE in SERVICE REQUEST" sheetId="1" r:id="rId2"/>
    <sheet name="Main Designer-Fee Work Plan" sheetId="3" r:id="rId3"/>
    <sheet name="Consultant #1-CSR" sheetId="5" r:id="rId4"/>
    <sheet name="Consultant #1-Fee Work Plan" sheetId="4" r:id="rId5"/>
    <sheet name="Sub-Consult. #1-1-Fee Work Plan" sheetId="15" r:id="rId6"/>
    <sheet name="Sub-Consult. #1-2-Fee Work Plan" sheetId="16" r:id="rId7"/>
    <sheet name="Consultant #2-CSR" sheetId="18" r:id="rId8"/>
    <sheet name="Consultant #2-Fee Work Plan" sheetId="19" r:id="rId9"/>
    <sheet name="Sub-Consult. #2-1-Fee Work" sheetId="20" r:id="rId10"/>
    <sheet name="Sub-Consult. #2-2-Fee Work" sheetId="17" r:id="rId11"/>
    <sheet name="Consultant #3-CSR" sheetId="21" r:id="rId12"/>
    <sheet name="Consultant #3-Fee Work Plan" sheetId="22" r:id="rId13"/>
    <sheet name="Sub-Consult. #3-1-Fee Work Plan" sheetId="23" r:id="rId14"/>
    <sheet name="Sub-Consult. #3-2-Fee Work Plan" sheetId="24" r:id="rId15"/>
    <sheet name="Consultant #4-CSR" sheetId="25" r:id="rId16"/>
    <sheet name="Consultant #4-Fee Work Plan" sheetId="26" r:id="rId17"/>
    <sheet name="Sub-Consult. #4-1-Fee Work Plan" sheetId="27" r:id="rId18"/>
    <sheet name="Sub-Consult. #4-2-Fee Work Plan" sheetId="28" r:id="rId19"/>
  </sheets>
  <definedNames>
    <definedName name="_xlnm.Print_Area" localSheetId="1">'CHANGE in SERVICE REQUEST'!$A$2:$J$68</definedName>
    <definedName name="_xlnm.Print_Area" localSheetId="3">'Consultant #1-CSR'!$A$5:$J$55</definedName>
    <definedName name="_xlnm.Print_Area" localSheetId="4">'Consultant #1-Fee Work Plan'!$A$1:$S$74</definedName>
    <definedName name="_xlnm.Print_Area" localSheetId="7">'Consultant #2-CSR'!$A$5:$J$55</definedName>
    <definedName name="_xlnm.Print_Area" localSheetId="8">'Consultant #2-Fee Work Plan'!$A$1:$S$74</definedName>
    <definedName name="_xlnm.Print_Area" localSheetId="11">'Consultant #3-CSR'!$A$5:$J$55</definedName>
    <definedName name="_xlnm.Print_Area" localSheetId="12">'Consultant #3-Fee Work Plan'!$A$1:$S$74</definedName>
    <definedName name="_xlnm.Print_Area" localSheetId="15">'Consultant #4-CSR'!$A$5:$J$55</definedName>
    <definedName name="_xlnm.Print_Area" localSheetId="16">'Consultant #4-Fee Work Plan'!$A$1:$S$74</definedName>
    <definedName name="_xlnm.Print_Area" localSheetId="2">'Main Designer-Fee Work Plan'!$A$1:$S$74</definedName>
    <definedName name="_xlnm.Print_Area" localSheetId="5">'Sub-Consult. #1-1-Fee Work Plan'!$A$1:$S$74</definedName>
    <definedName name="_xlnm.Print_Area" localSheetId="6">'Sub-Consult. #1-2-Fee Work Plan'!$A$1:$S$74</definedName>
    <definedName name="_xlnm.Print_Area" localSheetId="9">'Sub-Consult. #2-1-Fee Work'!$A$1:$S$74</definedName>
    <definedName name="_xlnm.Print_Area" localSheetId="10">'Sub-Consult. #2-2-Fee Work'!$A$1:$S$74</definedName>
    <definedName name="_xlnm.Print_Area" localSheetId="13">'Sub-Consult. #3-1-Fee Work Plan'!$A$1:$S$74</definedName>
    <definedName name="_xlnm.Print_Area" localSheetId="14">'Sub-Consult. #3-2-Fee Work Plan'!$A$1:$S$74</definedName>
    <definedName name="_xlnm.Print_Area" localSheetId="17">'Sub-Consult. #4-1-Fee Work Plan'!$A$1:$S$74</definedName>
    <definedName name="_xlnm.Print_Area" localSheetId="18">'Sub-Consult. #4-2-Fee Work Plan'!$A$1:$S$74</definedName>
  </definedNames>
  <calcPr calcId="162913"/>
</workbook>
</file>

<file path=xl/calcChain.xml><?xml version="1.0" encoding="utf-8"?>
<calcChain xmlns="http://schemas.openxmlformats.org/spreadsheetml/2006/main">
  <c r="C11" i="1" l="1"/>
  <c r="H38" i="29" l="1"/>
  <c r="H37" i="29"/>
  <c r="H36" i="29"/>
  <c r="H39" i="29" s="1"/>
  <c r="E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33" i="29" s="1"/>
  <c r="H40" i="29" s="1"/>
  <c r="C17" i="5" l="1"/>
  <c r="C22" i="1" s="1"/>
  <c r="M51" i="28"/>
  <c r="E51" i="28"/>
  <c r="N51" i="27"/>
  <c r="J51" i="27"/>
  <c r="F51" i="27"/>
  <c r="Q51" i="26"/>
  <c r="I51" i="26"/>
  <c r="K51" i="22"/>
  <c r="Q51" i="17"/>
  <c r="I51" i="17"/>
  <c r="M51" i="19"/>
  <c r="E51" i="19"/>
  <c r="K51" i="16"/>
  <c r="Q40" i="28"/>
  <c r="Q41" i="28" s="1"/>
  <c r="P40" i="28"/>
  <c r="P41" i="28" s="1"/>
  <c r="O40" i="28"/>
  <c r="O41" i="28" s="1"/>
  <c r="N40" i="28"/>
  <c r="N41" i="28" s="1"/>
  <c r="M40" i="28"/>
  <c r="M41" i="28" s="1"/>
  <c r="L40" i="28"/>
  <c r="L41" i="28" s="1"/>
  <c r="K40" i="28"/>
  <c r="K41" i="28" s="1"/>
  <c r="J40" i="28"/>
  <c r="J41" i="28" s="1"/>
  <c r="I40" i="28"/>
  <c r="I41" i="28" s="1"/>
  <c r="H40" i="28"/>
  <c r="H41" i="28" s="1"/>
  <c r="G40" i="28"/>
  <c r="G41" i="28" s="1"/>
  <c r="F40" i="28"/>
  <c r="F41" i="28" s="1"/>
  <c r="E40" i="28"/>
  <c r="E41" i="28" s="1"/>
  <c r="R39" i="28"/>
  <c r="R38" i="28"/>
  <c r="R37" i="28"/>
  <c r="R36" i="28"/>
  <c r="Q34" i="28"/>
  <c r="Q35" i="28" s="1"/>
  <c r="P34" i="28"/>
  <c r="P35" i="28" s="1"/>
  <c r="O34" i="28"/>
  <c r="O35" i="28" s="1"/>
  <c r="N34" i="28"/>
  <c r="N35" i="28" s="1"/>
  <c r="M34" i="28"/>
  <c r="M35" i="28" s="1"/>
  <c r="L34" i="28"/>
  <c r="L35" i="28" s="1"/>
  <c r="K34" i="28"/>
  <c r="K35" i="28" s="1"/>
  <c r="J34" i="28"/>
  <c r="J35" i="28" s="1"/>
  <c r="I34" i="28"/>
  <c r="I35" i="28" s="1"/>
  <c r="H34" i="28"/>
  <c r="H35" i="28" s="1"/>
  <c r="G34" i="28"/>
  <c r="G35" i="28" s="1"/>
  <c r="F34" i="28"/>
  <c r="F35" i="28" s="1"/>
  <c r="E34" i="28"/>
  <c r="E35" i="28" s="1"/>
  <c r="R33" i="28"/>
  <c r="R32" i="28"/>
  <c r="R31" i="28"/>
  <c r="R30" i="28"/>
  <c r="Q40" i="27"/>
  <c r="Q41" i="27" s="1"/>
  <c r="P40" i="27"/>
  <c r="P41" i="27" s="1"/>
  <c r="O40" i="27"/>
  <c r="O41" i="27" s="1"/>
  <c r="N40" i="27"/>
  <c r="N41" i="27" s="1"/>
  <c r="M40" i="27"/>
  <c r="M41" i="27" s="1"/>
  <c r="L40" i="27"/>
  <c r="L41" i="27" s="1"/>
  <c r="K40" i="27"/>
  <c r="K41" i="27" s="1"/>
  <c r="J40" i="27"/>
  <c r="J41" i="27" s="1"/>
  <c r="I40" i="27"/>
  <c r="I41" i="27" s="1"/>
  <c r="H40" i="27"/>
  <c r="H41" i="27" s="1"/>
  <c r="G40" i="27"/>
  <c r="G41" i="27" s="1"/>
  <c r="F40" i="27"/>
  <c r="F41" i="27" s="1"/>
  <c r="E40" i="27"/>
  <c r="E41" i="27" s="1"/>
  <c r="R39" i="27"/>
  <c r="R38" i="27"/>
  <c r="R37" i="27"/>
  <c r="R36" i="27"/>
  <c r="Q34" i="27"/>
  <c r="Q35" i="27" s="1"/>
  <c r="P34" i="27"/>
  <c r="P35" i="27" s="1"/>
  <c r="O34" i="27"/>
  <c r="O35" i="27" s="1"/>
  <c r="N34" i="27"/>
  <c r="N35" i="27" s="1"/>
  <c r="M34" i="27"/>
  <c r="M35" i="27" s="1"/>
  <c r="L34" i="27"/>
  <c r="L35" i="27" s="1"/>
  <c r="K34" i="27"/>
  <c r="K35" i="27" s="1"/>
  <c r="J34" i="27"/>
  <c r="J35" i="27" s="1"/>
  <c r="I34" i="27"/>
  <c r="I35" i="27" s="1"/>
  <c r="H34" i="27"/>
  <c r="H35" i="27" s="1"/>
  <c r="G34" i="27"/>
  <c r="G35" i="27" s="1"/>
  <c r="F34" i="27"/>
  <c r="F35" i="27" s="1"/>
  <c r="E34" i="27"/>
  <c r="E35" i="27" s="1"/>
  <c r="R33" i="27"/>
  <c r="R32" i="27"/>
  <c r="R31" i="27"/>
  <c r="R30" i="27"/>
  <c r="Q40" i="26"/>
  <c r="Q41" i="26" s="1"/>
  <c r="P40" i="26"/>
  <c r="P41" i="26" s="1"/>
  <c r="O40" i="26"/>
  <c r="O41" i="26" s="1"/>
  <c r="N40" i="26"/>
  <c r="N41" i="26" s="1"/>
  <c r="M40" i="26"/>
  <c r="M41" i="26" s="1"/>
  <c r="L40" i="26"/>
  <c r="L41" i="26" s="1"/>
  <c r="K40" i="26"/>
  <c r="K41" i="26" s="1"/>
  <c r="J40" i="26"/>
  <c r="J41" i="26" s="1"/>
  <c r="I40" i="26"/>
  <c r="I41" i="26" s="1"/>
  <c r="H40" i="26"/>
  <c r="H41" i="26" s="1"/>
  <c r="G40" i="26"/>
  <c r="G41" i="26" s="1"/>
  <c r="F40" i="26"/>
  <c r="F41" i="26" s="1"/>
  <c r="E40" i="26"/>
  <c r="E41" i="26" s="1"/>
  <c r="R39" i="26"/>
  <c r="R38" i="26"/>
  <c r="R37" i="26"/>
  <c r="R36" i="26"/>
  <c r="Q34" i="26"/>
  <c r="Q35" i="26" s="1"/>
  <c r="P34" i="26"/>
  <c r="P35" i="26" s="1"/>
  <c r="O34" i="26"/>
  <c r="O35" i="26" s="1"/>
  <c r="N34" i="26"/>
  <c r="N35" i="26" s="1"/>
  <c r="M34" i="26"/>
  <c r="M35" i="26" s="1"/>
  <c r="L34" i="26"/>
  <c r="L35" i="26" s="1"/>
  <c r="K34" i="26"/>
  <c r="K35" i="26" s="1"/>
  <c r="J34" i="26"/>
  <c r="J35" i="26" s="1"/>
  <c r="I34" i="26"/>
  <c r="I35" i="26" s="1"/>
  <c r="H34" i="26"/>
  <c r="H35" i="26" s="1"/>
  <c r="G34" i="26"/>
  <c r="G35" i="26" s="1"/>
  <c r="F34" i="26"/>
  <c r="F35" i="26" s="1"/>
  <c r="E34" i="26"/>
  <c r="E35" i="26" s="1"/>
  <c r="R33" i="26"/>
  <c r="R32" i="26"/>
  <c r="R31" i="26"/>
  <c r="R30" i="26"/>
  <c r="Q40" i="23"/>
  <c r="Q41" i="23" s="1"/>
  <c r="P40" i="23"/>
  <c r="O40" i="23"/>
  <c r="O41" i="23" s="1"/>
  <c r="N40" i="23"/>
  <c r="N41" i="23" s="1"/>
  <c r="M40" i="23"/>
  <c r="M41" i="23" s="1"/>
  <c r="L40" i="23"/>
  <c r="L41" i="23" s="1"/>
  <c r="K40" i="23"/>
  <c r="K41" i="23" s="1"/>
  <c r="J40" i="23"/>
  <c r="J41" i="23" s="1"/>
  <c r="I40" i="23"/>
  <c r="I41" i="23" s="1"/>
  <c r="H40" i="23"/>
  <c r="H41" i="23" s="1"/>
  <c r="G40" i="23"/>
  <c r="G41" i="23" s="1"/>
  <c r="F40" i="23"/>
  <c r="F41" i="23" s="1"/>
  <c r="E40" i="23"/>
  <c r="E41" i="23" s="1"/>
  <c r="R39" i="23"/>
  <c r="R38" i="23"/>
  <c r="R37" i="23"/>
  <c r="R36" i="23"/>
  <c r="Q34" i="23"/>
  <c r="Q35" i="23" s="1"/>
  <c r="P34" i="23"/>
  <c r="P35" i="23" s="1"/>
  <c r="O34" i="23"/>
  <c r="O35" i="23" s="1"/>
  <c r="N34" i="23"/>
  <c r="N35" i="23" s="1"/>
  <c r="M34" i="23"/>
  <c r="M35" i="23" s="1"/>
  <c r="L34" i="23"/>
  <c r="L35" i="23" s="1"/>
  <c r="K34" i="23"/>
  <c r="K35" i="23" s="1"/>
  <c r="J34" i="23"/>
  <c r="J35" i="23" s="1"/>
  <c r="I34" i="23"/>
  <c r="I35" i="23" s="1"/>
  <c r="H34" i="23"/>
  <c r="H35" i="23" s="1"/>
  <c r="G34" i="23"/>
  <c r="G35" i="23" s="1"/>
  <c r="F34" i="23"/>
  <c r="F35" i="23" s="1"/>
  <c r="E34" i="23"/>
  <c r="E35" i="23" s="1"/>
  <c r="R33" i="23"/>
  <c r="R32" i="23"/>
  <c r="R31" i="23"/>
  <c r="R30" i="23"/>
  <c r="Q40" i="24"/>
  <c r="Q41" i="24" s="1"/>
  <c r="P40" i="24"/>
  <c r="P41" i="24" s="1"/>
  <c r="O40" i="24"/>
  <c r="O41" i="24" s="1"/>
  <c r="N40" i="24"/>
  <c r="N41" i="24" s="1"/>
  <c r="M40" i="24"/>
  <c r="M41" i="24" s="1"/>
  <c r="L40" i="24"/>
  <c r="L41" i="24" s="1"/>
  <c r="K40" i="24"/>
  <c r="K41" i="24" s="1"/>
  <c r="J40" i="24"/>
  <c r="J41" i="24" s="1"/>
  <c r="I40" i="24"/>
  <c r="I41" i="24" s="1"/>
  <c r="H40" i="24"/>
  <c r="H41" i="24" s="1"/>
  <c r="G40" i="24"/>
  <c r="G41" i="24" s="1"/>
  <c r="F40" i="24"/>
  <c r="F41" i="24" s="1"/>
  <c r="E40" i="24"/>
  <c r="E41" i="24" s="1"/>
  <c r="R39" i="24"/>
  <c r="R38" i="24"/>
  <c r="R37" i="24"/>
  <c r="R36" i="24"/>
  <c r="Q34" i="24"/>
  <c r="Q35" i="24" s="1"/>
  <c r="P34" i="24"/>
  <c r="P35" i="24" s="1"/>
  <c r="O34" i="24"/>
  <c r="O35" i="24" s="1"/>
  <c r="N34" i="24"/>
  <c r="N35" i="24" s="1"/>
  <c r="M34" i="24"/>
  <c r="M35" i="24" s="1"/>
  <c r="L34" i="24"/>
  <c r="L35" i="24" s="1"/>
  <c r="K34" i="24"/>
  <c r="K35" i="24" s="1"/>
  <c r="J34" i="24"/>
  <c r="J35" i="24" s="1"/>
  <c r="I34" i="24"/>
  <c r="I35" i="24" s="1"/>
  <c r="H34" i="24"/>
  <c r="H35" i="24" s="1"/>
  <c r="G34" i="24"/>
  <c r="G35" i="24" s="1"/>
  <c r="F34" i="24"/>
  <c r="F35" i="24" s="1"/>
  <c r="E34" i="24"/>
  <c r="E35" i="24" s="1"/>
  <c r="R33" i="24"/>
  <c r="R32" i="24"/>
  <c r="R31" i="24"/>
  <c r="R30" i="24"/>
  <c r="Q40" i="22"/>
  <c r="Q41" i="22" s="1"/>
  <c r="P40" i="22"/>
  <c r="P41" i="22" s="1"/>
  <c r="O40" i="22"/>
  <c r="O41" i="22" s="1"/>
  <c r="N40" i="22"/>
  <c r="N41" i="22" s="1"/>
  <c r="M40" i="22"/>
  <c r="M41" i="22" s="1"/>
  <c r="L40" i="22"/>
  <c r="L41" i="22" s="1"/>
  <c r="K40" i="22"/>
  <c r="K41" i="22" s="1"/>
  <c r="J40" i="22"/>
  <c r="J41" i="22" s="1"/>
  <c r="I40" i="22"/>
  <c r="I41" i="22" s="1"/>
  <c r="H40" i="22"/>
  <c r="H41" i="22" s="1"/>
  <c r="G40" i="22"/>
  <c r="G41" i="22" s="1"/>
  <c r="F40" i="22"/>
  <c r="F41" i="22" s="1"/>
  <c r="E40" i="22"/>
  <c r="E41" i="22" s="1"/>
  <c r="R39" i="22"/>
  <c r="R38" i="22"/>
  <c r="R37" i="22"/>
  <c r="R36" i="22"/>
  <c r="Q34" i="22"/>
  <c r="Q35" i="22" s="1"/>
  <c r="P34" i="22"/>
  <c r="P35" i="22" s="1"/>
  <c r="O34" i="22"/>
  <c r="O35" i="22" s="1"/>
  <c r="N34" i="22"/>
  <c r="N35" i="22" s="1"/>
  <c r="M34" i="22"/>
  <c r="M35" i="22" s="1"/>
  <c r="L34" i="22"/>
  <c r="L35" i="22" s="1"/>
  <c r="K34" i="22"/>
  <c r="K35" i="22" s="1"/>
  <c r="J34" i="22"/>
  <c r="J35" i="22" s="1"/>
  <c r="I34" i="22"/>
  <c r="I35" i="22" s="1"/>
  <c r="H34" i="22"/>
  <c r="H35" i="22" s="1"/>
  <c r="G34" i="22"/>
  <c r="G35" i="22" s="1"/>
  <c r="F34" i="22"/>
  <c r="F35" i="22" s="1"/>
  <c r="E34" i="22"/>
  <c r="E35" i="22" s="1"/>
  <c r="R35" i="22" s="1"/>
  <c r="R33" i="22"/>
  <c r="R32" i="22"/>
  <c r="R31" i="22"/>
  <c r="R30" i="22"/>
  <c r="Q40" i="17"/>
  <c r="Q41" i="17" s="1"/>
  <c r="P40" i="17"/>
  <c r="P41" i="17" s="1"/>
  <c r="O40" i="17"/>
  <c r="O41" i="17" s="1"/>
  <c r="N40" i="17"/>
  <c r="N41" i="17" s="1"/>
  <c r="M40" i="17"/>
  <c r="M41" i="17" s="1"/>
  <c r="L40" i="17"/>
  <c r="L41" i="17" s="1"/>
  <c r="K40" i="17"/>
  <c r="K41" i="17" s="1"/>
  <c r="J40" i="17"/>
  <c r="J41" i="17" s="1"/>
  <c r="I40" i="17"/>
  <c r="I41" i="17" s="1"/>
  <c r="H40" i="17"/>
  <c r="H41" i="17" s="1"/>
  <c r="G40" i="17"/>
  <c r="G41" i="17" s="1"/>
  <c r="F40" i="17"/>
  <c r="F41" i="17" s="1"/>
  <c r="E40" i="17"/>
  <c r="E41" i="17" s="1"/>
  <c r="R39" i="17"/>
  <c r="R38" i="17"/>
  <c r="R37" i="17"/>
  <c r="R36" i="17"/>
  <c r="Q34" i="17"/>
  <c r="Q35" i="17" s="1"/>
  <c r="P34" i="17"/>
  <c r="P35" i="17" s="1"/>
  <c r="O34" i="17"/>
  <c r="O35" i="17" s="1"/>
  <c r="N34" i="17"/>
  <c r="N35" i="17" s="1"/>
  <c r="M34" i="17"/>
  <c r="M35" i="17" s="1"/>
  <c r="L34" i="17"/>
  <c r="L35" i="17" s="1"/>
  <c r="K34" i="17"/>
  <c r="K35" i="17" s="1"/>
  <c r="J34" i="17"/>
  <c r="J35" i="17" s="1"/>
  <c r="I34" i="17"/>
  <c r="I35" i="17" s="1"/>
  <c r="H34" i="17"/>
  <c r="H35" i="17" s="1"/>
  <c r="G34" i="17"/>
  <c r="G35" i="17" s="1"/>
  <c r="F34" i="17"/>
  <c r="F35" i="17" s="1"/>
  <c r="E34" i="17"/>
  <c r="E35" i="17" s="1"/>
  <c r="R33" i="17"/>
  <c r="R32" i="17"/>
  <c r="R31" i="17"/>
  <c r="R30" i="17"/>
  <c r="Q40" i="20"/>
  <c r="Q41" i="20" s="1"/>
  <c r="P40" i="20"/>
  <c r="P41" i="20" s="1"/>
  <c r="O40" i="20"/>
  <c r="O41" i="20" s="1"/>
  <c r="N40" i="20"/>
  <c r="N41" i="20" s="1"/>
  <c r="M40" i="20"/>
  <c r="M41" i="20" s="1"/>
  <c r="L40" i="20"/>
  <c r="L41" i="20" s="1"/>
  <c r="K40" i="20"/>
  <c r="K41" i="20" s="1"/>
  <c r="J40" i="20"/>
  <c r="J41" i="20" s="1"/>
  <c r="I40" i="20"/>
  <c r="I41" i="20" s="1"/>
  <c r="H40" i="20"/>
  <c r="H41" i="20" s="1"/>
  <c r="G40" i="20"/>
  <c r="G41" i="20" s="1"/>
  <c r="F40" i="20"/>
  <c r="F41" i="20" s="1"/>
  <c r="E40" i="20"/>
  <c r="E41" i="20" s="1"/>
  <c r="R39" i="20"/>
  <c r="R38" i="20"/>
  <c r="R37" i="20"/>
  <c r="R36" i="20"/>
  <c r="Q34" i="20"/>
  <c r="Q35" i="20" s="1"/>
  <c r="P34" i="20"/>
  <c r="P35" i="20" s="1"/>
  <c r="O34" i="20"/>
  <c r="O35" i="20" s="1"/>
  <c r="N34" i="20"/>
  <c r="N35" i="20" s="1"/>
  <c r="M34" i="20"/>
  <c r="M35" i="20" s="1"/>
  <c r="L34" i="20"/>
  <c r="L35" i="20" s="1"/>
  <c r="K34" i="20"/>
  <c r="K35" i="20" s="1"/>
  <c r="J34" i="20"/>
  <c r="J35" i="20" s="1"/>
  <c r="I34" i="20"/>
  <c r="I35" i="20" s="1"/>
  <c r="H34" i="20"/>
  <c r="H35" i="20" s="1"/>
  <c r="G34" i="20"/>
  <c r="G35" i="20" s="1"/>
  <c r="F34" i="20"/>
  <c r="F35" i="20" s="1"/>
  <c r="E34" i="20"/>
  <c r="E35" i="20" s="1"/>
  <c r="R33" i="20"/>
  <c r="R32" i="20"/>
  <c r="R31" i="20"/>
  <c r="R30" i="20"/>
  <c r="Q40" i="19"/>
  <c r="Q41" i="19" s="1"/>
  <c r="P40" i="19"/>
  <c r="P41" i="19" s="1"/>
  <c r="O40" i="19"/>
  <c r="O41" i="19" s="1"/>
  <c r="N40" i="19"/>
  <c r="N41" i="19" s="1"/>
  <c r="M40" i="19"/>
  <c r="M41" i="19" s="1"/>
  <c r="L40" i="19"/>
  <c r="L41" i="19" s="1"/>
  <c r="K40" i="19"/>
  <c r="K41" i="19" s="1"/>
  <c r="J40" i="19"/>
  <c r="J41" i="19" s="1"/>
  <c r="I40" i="19"/>
  <c r="I41" i="19" s="1"/>
  <c r="H40" i="19"/>
  <c r="H41" i="19" s="1"/>
  <c r="G40" i="19"/>
  <c r="G41" i="19" s="1"/>
  <c r="F40" i="19"/>
  <c r="F41" i="19" s="1"/>
  <c r="E40" i="19"/>
  <c r="E41" i="19" s="1"/>
  <c r="R39" i="19"/>
  <c r="R38" i="19"/>
  <c r="R37" i="19"/>
  <c r="R36" i="19"/>
  <c r="Q34" i="19"/>
  <c r="Q35" i="19" s="1"/>
  <c r="P34" i="19"/>
  <c r="P35" i="19" s="1"/>
  <c r="O34" i="19"/>
  <c r="O35" i="19" s="1"/>
  <c r="N34" i="19"/>
  <c r="N35" i="19" s="1"/>
  <c r="M34" i="19"/>
  <c r="M35" i="19" s="1"/>
  <c r="L34" i="19"/>
  <c r="L35" i="19" s="1"/>
  <c r="K34" i="19"/>
  <c r="K35" i="19" s="1"/>
  <c r="J34" i="19"/>
  <c r="J35" i="19" s="1"/>
  <c r="I34" i="19"/>
  <c r="I35" i="19" s="1"/>
  <c r="H34" i="19"/>
  <c r="H35" i="19" s="1"/>
  <c r="G34" i="19"/>
  <c r="G35" i="19" s="1"/>
  <c r="F34" i="19"/>
  <c r="F35" i="19" s="1"/>
  <c r="E34" i="19"/>
  <c r="E35" i="19" s="1"/>
  <c r="R33" i="19"/>
  <c r="R32" i="19"/>
  <c r="R31" i="19"/>
  <c r="R30" i="19"/>
  <c r="Q40" i="16"/>
  <c r="Q41" i="16" s="1"/>
  <c r="P40" i="16"/>
  <c r="P41" i="16" s="1"/>
  <c r="O40" i="16"/>
  <c r="O41" i="16" s="1"/>
  <c r="N40" i="16"/>
  <c r="N41" i="16" s="1"/>
  <c r="M40" i="16"/>
  <c r="M41" i="16" s="1"/>
  <c r="L40" i="16"/>
  <c r="L41" i="16" s="1"/>
  <c r="K40" i="16"/>
  <c r="K41" i="16" s="1"/>
  <c r="J40" i="16"/>
  <c r="J41" i="16" s="1"/>
  <c r="I40" i="16"/>
  <c r="I41" i="16" s="1"/>
  <c r="H40" i="16"/>
  <c r="H41" i="16" s="1"/>
  <c r="G40" i="16"/>
  <c r="G41" i="16" s="1"/>
  <c r="F40" i="16"/>
  <c r="F41" i="16" s="1"/>
  <c r="E40" i="16"/>
  <c r="E41" i="16" s="1"/>
  <c r="R39" i="16"/>
  <c r="R38" i="16"/>
  <c r="R37" i="16"/>
  <c r="R36" i="16"/>
  <c r="Q34" i="16"/>
  <c r="Q35" i="16" s="1"/>
  <c r="P34" i="16"/>
  <c r="P35" i="16" s="1"/>
  <c r="O34" i="16"/>
  <c r="O35" i="16" s="1"/>
  <c r="N34" i="16"/>
  <c r="N35" i="16" s="1"/>
  <c r="M34" i="16"/>
  <c r="M35" i="16" s="1"/>
  <c r="L34" i="16"/>
  <c r="L35" i="16" s="1"/>
  <c r="K34" i="16"/>
  <c r="K35" i="16" s="1"/>
  <c r="J34" i="16"/>
  <c r="J35" i="16" s="1"/>
  <c r="I34" i="16"/>
  <c r="I35" i="16" s="1"/>
  <c r="H34" i="16"/>
  <c r="H35" i="16" s="1"/>
  <c r="G34" i="16"/>
  <c r="G35" i="16" s="1"/>
  <c r="F34" i="16"/>
  <c r="F35" i="16" s="1"/>
  <c r="E34" i="16"/>
  <c r="E35" i="16" s="1"/>
  <c r="R33" i="16"/>
  <c r="R32" i="16"/>
  <c r="R31" i="16"/>
  <c r="R30" i="16"/>
  <c r="Q40" i="15"/>
  <c r="Q41" i="15" s="1"/>
  <c r="P40" i="15"/>
  <c r="P41" i="15" s="1"/>
  <c r="O40" i="15"/>
  <c r="O41" i="15" s="1"/>
  <c r="N40" i="15"/>
  <c r="N41" i="15" s="1"/>
  <c r="M40" i="15"/>
  <c r="M41" i="15" s="1"/>
  <c r="L40" i="15"/>
  <c r="L41" i="15" s="1"/>
  <c r="K40" i="15"/>
  <c r="K41" i="15" s="1"/>
  <c r="J40" i="15"/>
  <c r="J41" i="15" s="1"/>
  <c r="I40" i="15"/>
  <c r="I41" i="15" s="1"/>
  <c r="H40" i="15"/>
  <c r="H41" i="15" s="1"/>
  <c r="G40" i="15"/>
  <c r="G41" i="15" s="1"/>
  <c r="F40" i="15"/>
  <c r="F41" i="15" s="1"/>
  <c r="E40" i="15"/>
  <c r="E41" i="15" s="1"/>
  <c r="R39" i="15"/>
  <c r="R38" i="15"/>
  <c r="R37" i="15"/>
  <c r="R36" i="15"/>
  <c r="Q34" i="15"/>
  <c r="Q35" i="15" s="1"/>
  <c r="P34" i="15"/>
  <c r="P35" i="15" s="1"/>
  <c r="O34" i="15"/>
  <c r="N34" i="15"/>
  <c r="N35" i="15" s="1"/>
  <c r="M34" i="15"/>
  <c r="M35" i="15" s="1"/>
  <c r="L34" i="15"/>
  <c r="L35" i="15" s="1"/>
  <c r="K34" i="15"/>
  <c r="K35" i="15" s="1"/>
  <c r="J34" i="15"/>
  <c r="J35" i="15" s="1"/>
  <c r="I34" i="15"/>
  <c r="I35" i="15" s="1"/>
  <c r="H34" i="15"/>
  <c r="H35" i="15" s="1"/>
  <c r="G34" i="15"/>
  <c r="G35" i="15" s="1"/>
  <c r="F34" i="15"/>
  <c r="F35" i="15" s="1"/>
  <c r="E34" i="15"/>
  <c r="E35" i="15" s="1"/>
  <c r="R33" i="15"/>
  <c r="R32" i="15"/>
  <c r="R31" i="15"/>
  <c r="R30" i="15"/>
  <c r="Q40" i="4"/>
  <c r="Q41" i="4" s="1"/>
  <c r="P40" i="4"/>
  <c r="P41" i="4" s="1"/>
  <c r="O40" i="4"/>
  <c r="O41" i="4" s="1"/>
  <c r="N40" i="4"/>
  <c r="N41" i="4" s="1"/>
  <c r="M40" i="4"/>
  <c r="M41" i="4" s="1"/>
  <c r="L40" i="4"/>
  <c r="L41" i="4" s="1"/>
  <c r="K40" i="4"/>
  <c r="K41" i="4" s="1"/>
  <c r="J40" i="4"/>
  <c r="J41" i="4" s="1"/>
  <c r="I40" i="4"/>
  <c r="I41" i="4" s="1"/>
  <c r="H40" i="4"/>
  <c r="H41" i="4" s="1"/>
  <c r="G40" i="4"/>
  <c r="G41" i="4" s="1"/>
  <c r="F40" i="4"/>
  <c r="F41" i="4" s="1"/>
  <c r="E40" i="4"/>
  <c r="E41" i="4" s="1"/>
  <c r="R39" i="4"/>
  <c r="R38" i="4"/>
  <c r="R37" i="4"/>
  <c r="R36" i="4"/>
  <c r="Q34" i="4"/>
  <c r="Q35" i="4" s="1"/>
  <c r="P34" i="4"/>
  <c r="P35" i="4" s="1"/>
  <c r="O34" i="4"/>
  <c r="O35" i="4" s="1"/>
  <c r="N34" i="4"/>
  <c r="N35" i="4" s="1"/>
  <c r="M34" i="4"/>
  <c r="M35" i="4" s="1"/>
  <c r="L34" i="4"/>
  <c r="L35" i="4" s="1"/>
  <c r="K34" i="4"/>
  <c r="K35" i="4" s="1"/>
  <c r="J34" i="4"/>
  <c r="J35" i="4" s="1"/>
  <c r="I34" i="4"/>
  <c r="I35" i="4" s="1"/>
  <c r="H34" i="4"/>
  <c r="H35" i="4" s="1"/>
  <c r="G34" i="4"/>
  <c r="G35" i="4" s="1"/>
  <c r="F34" i="4"/>
  <c r="F35" i="4" s="1"/>
  <c r="E34" i="4"/>
  <c r="E35" i="4" s="1"/>
  <c r="R33" i="4"/>
  <c r="R32" i="4"/>
  <c r="R31" i="4"/>
  <c r="R30" i="4"/>
  <c r="C29" i="1"/>
  <c r="C28" i="1"/>
  <c r="C36" i="1"/>
  <c r="C35" i="5"/>
  <c r="C22" i="18"/>
  <c r="Q72" i="28"/>
  <c r="Q73" i="28" s="1"/>
  <c r="P72" i="28"/>
  <c r="P73" i="28" s="1"/>
  <c r="O72" i="28"/>
  <c r="O73" i="28" s="1"/>
  <c r="N72" i="28"/>
  <c r="N73" i="28" s="1"/>
  <c r="M72" i="28"/>
  <c r="M73" i="28" s="1"/>
  <c r="L72" i="28"/>
  <c r="L73" i="28" s="1"/>
  <c r="K72" i="28"/>
  <c r="K73" i="28" s="1"/>
  <c r="J72" i="28"/>
  <c r="J73" i="28" s="1"/>
  <c r="I72" i="28"/>
  <c r="I73" i="28" s="1"/>
  <c r="H72" i="28"/>
  <c r="H73" i="28" s="1"/>
  <c r="G72" i="28"/>
  <c r="G73" i="28" s="1"/>
  <c r="F72" i="28"/>
  <c r="F73" i="28" s="1"/>
  <c r="E72" i="28"/>
  <c r="E73" i="28" s="1"/>
  <c r="R71" i="28"/>
  <c r="R70" i="28"/>
  <c r="R69" i="28"/>
  <c r="R68" i="28"/>
  <c r="R67" i="28"/>
  <c r="R66" i="28"/>
  <c r="R65" i="28"/>
  <c r="R64" i="28"/>
  <c r="R63" i="28"/>
  <c r="R62" i="28"/>
  <c r="R61" i="28"/>
  <c r="R60" i="28"/>
  <c r="Q49" i="28"/>
  <c r="Q50" i="28" s="1"/>
  <c r="P49" i="28"/>
  <c r="P50" i="28" s="1"/>
  <c r="O49" i="28"/>
  <c r="O50" i="28" s="1"/>
  <c r="N49" i="28"/>
  <c r="N50" i="28" s="1"/>
  <c r="M49" i="28"/>
  <c r="M50" i="28" s="1"/>
  <c r="L49" i="28"/>
  <c r="L50" i="28" s="1"/>
  <c r="K49" i="28"/>
  <c r="K50" i="28" s="1"/>
  <c r="J49" i="28"/>
  <c r="J50" i="28" s="1"/>
  <c r="I49" i="28"/>
  <c r="I50" i="28" s="1"/>
  <c r="H49" i="28"/>
  <c r="H50" i="28" s="1"/>
  <c r="G49" i="28"/>
  <c r="G50" i="28" s="1"/>
  <c r="F49" i="28"/>
  <c r="F50" i="28" s="1"/>
  <c r="E49" i="28"/>
  <c r="E50" i="28" s="1"/>
  <c r="R48" i="28"/>
  <c r="R47" i="28"/>
  <c r="Q45" i="28"/>
  <c r="Q46" i="28" s="1"/>
  <c r="P45" i="28"/>
  <c r="P46" i="28" s="1"/>
  <c r="O45" i="28"/>
  <c r="O46" i="28" s="1"/>
  <c r="N45" i="28"/>
  <c r="N46" i="28" s="1"/>
  <c r="M45" i="28"/>
  <c r="M46" i="28" s="1"/>
  <c r="L45" i="28"/>
  <c r="L46" i="28" s="1"/>
  <c r="K45" i="28"/>
  <c r="K46" i="28" s="1"/>
  <c r="J45" i="28"/>
  <c r="J46" i="28" s="1"/>
  <c r="I45" i="28"/>
  <c r="I46" i="28" s="1"/>
  <c r="H45" i="28"/>
  <c r="H46" i="28" s="1"/>
  <c r="G45" i="28"/>
  <c r="G46" i="28" s="1"/>
  <c r="F45" i="28"/>
  <c r="F46" i="28" s="1"/>
  <c r="E45" i="28"/>
  <c r="E46" i="28" s="1"/>
  <c r="R44" i="28"/>
  <c r="R43" i="28"/>
  <c r="R42" i="28"/>
  <c r="Q28" i="28"/>
  <c r="Q29" i="28" s="1"/>
  <c r="P28" i="28"/>
  <c r="P29" i="28" s="1"/>
  <c r="O28" i="28"/>
  <c r="O29" i="28" s="1"/>
  <c r="N28" i="28"/>
  <c r="N29" i="28" s="1"/>
  <c r="M28" i="28"/>
  <c r="M29" i="28" s="1"/>
  <c r="L28" i="28"/>
  <c r="L29" i="28" s="1"/>
  <c r="K28" i="28"/>
  <c r="K29" i="28" s="1"/>
  <c r="J28" i="28"/>
  <c r="J29" i="28" s="1"/>
  <c r="I28" i="28"/>
  <c r="I29" i="28" s="1"/>
  <c r="H28" i="28"/>
  <c r="H29" i="28" s="1"/>
  <c r="G28" i="28"/>
  <c r="G29" i="28" s="1"/>
  <c r="F28" i="28"/>
  <c r="F29" i="28" s="1"/>
  <c r="E28" i="28"/>
  <c r="E29" i="28" s="1"/>
  <c r="R27" i="28"/>
  <c r="R26" i="28"/>
  <c r="R25" i="28"/>
  <c r="R24" i="28"/>
  <c r="R23" i="28"/>
  <c r="R22" i="28"/>
  <c r="R21" i="28"/>
  <c r="R20" i="28"/>
  <c r="R19" i="28"/>
  <c r="R18" i="28"/>
  <c r="R17" i="28"/>
  <c r="R16" i="28"/>
  <c r="Q14" i="28"/>
  <c r="Q51" i="28" s="1"/>
  <c r="P14" i="28"/>
  <c r="P51" i="28" s="1"/>
  <c r="O14" i="28"/>
  <c r="N14" i="28"/>
  <c r="M14" i="28"/>
  <c r="L14" i="28"/>
  <c r="L51" i="28" s="1"/>
  <c r="K14" i="28"/>
  <c r="J14" i="28"/>
  <c r="I14" i="28"/>
  <c r="I51" i="28" s="1"/>
  <c r="H14" i="28"/>
  <c r="G14" i="28"/>
  <c r="F14" i="28"/>
  <c r="E14" i="28"/>
  <c r="R13" i="28"/>
  <c r="R12" i="28"/>
  <c r="R11" i="28"/>
  <c r="R10" i="28"/>
  <c r="R9" i="28"/>
  <c r="R8" i="28"/>
  <c r="Q72" i="27"/>
  <c r="Q73" i="27" s="1"/>
  <c r="P72" i="27"/>
  <c r="P73" i="27" s="1"/>
  <c r="O72" i="27"/>
  <c r="O73" i="27" s="1"/>
  <c r="N72" i="27"/>
  <c r="N73" i="27" s="1"/>
  <c r="M72" i="27"/>
  <c r="M73" i="27" s="1"/>
  <c r="L72" i="27"/>
  <c r="L73" i="27" s="1"/>
  <c r="K72" i="27"/>
  <c r="K73" i="27" s="1"/>
  <c r="J72" i="27"/>
  <c r="J73" i="27" s="1"/>
  <c r="I72" i="27"/>
  <c r="I73" i="27" s="1"/>
  <c r="H72" i="27"/>
  <c r="H73" i="27" s="1"/>
  <c r="G72" i="27"/>
  <c r="G73" i="27" s="1"/>
  <c r="F72" i="27"/>
  <c r="F73" i="27" s="1"/>
  <c r="E72" i="27"/>
  <c r="E73" i="27" s="1"/>
  <c r="R71" i="27"/>
  <c r="R70" i="27"/>
  <c r="R69" i="27"/>
  <c r="R68" i="27"/>
  <c r="R67" i="27"/>
  <c r="R66" i="27"/>
  <c r="R65" i="27"/>
  <c r="R64" i="27"/>
  <c r="R63" i="27"/>
  <c r="R62" i="27"/>
  <c r="R61" i="27"/>
  <c r="R60" i="27"/>
  <c r="Q49" i="27"/>
  <c r="Q50" i="27" s="1"/>
  <c r="P49" i="27"/>
  <c r="P50" i="27" s="1"/>
  <c r="O49" i="27"/>
  <c r="O50" i="27" s="1"/>
  <c r="N49" i="27"/>
  <c r="N50" i="27" s="1"/>
  <c r="M49" i="27"/>
  <c r="M50" i="27" s="1"/>
  <c r="L49" i="27"/>
  <c r="L50" i="27" s="1"/>
  <c r="K49" i="27"/>
  <c r="K50" i="27" s="1"/>
  <c r="J49" i="27"/>
  <c r="J50" i="27" s="1"/>
  <c r="I49" i="27"/>
  <c r="I50" i="27" s="1"/>
  <c r="H49" i="27"/>
  <c r="H50" i="27" s="1"/>
  <c r="G49" i="27"/>
  <c r="G50" i="27" s="1"/>
  <c r="F49" i="27"/>
  <c r="F50" i="27" s="1"/>
  <c r="E49" i="27"/>
  <c r="E50" i="27" s="1"/>
  <c r="R48" i="27"/>
  <c r="R47" i="27"/>
  <c r="Q45" i="27"/>
  <c r="Q46" i="27" s="1"/>
  <c r="P45" i="27"/>
  <c r="P46" i="27" s="1"/>
  <c r="O45" i="27"/>
  <c r="O46" i="27" s="1"/>
  <c r="N45" i="27"/>
  <c r="N46" i="27" s="1"/>
  <c r="M45" i="27"/>
  <c r="M46" i="27" s="1"/>
  <c r="L45" i="27"/>
  <c r="L46" i="27" s="1"/>
  <c r="K45" i="27"/>
  <c r="K46" i="27" s="1"/>
  <c r="J45" i="27"/>
  <c r="J46" i="27" s="1"/>
  <c r="I45" i="27"/>
  <c r="I46" i="27" s="1"/>
  <c r="H45" i="27"/>
  <c r="H46" i="27" s="1"/>
  <c r="G45" i="27"/>
  <c r="G46" i="27" s="1"/>
  <c r="F45" i="27"/>
  <c r="F46" i="27" s="1"/>
  <c r="E45" i="27"/>
  <c r="E46" i="27" s="1"/>
  <c r="R44" i="27"/>
  <c r="R43" i="27"/>
  <c r="R42" i="27"/>
  <c r="Q28" i="27"/>
  <c r="Q29" i="27" s="1"/>
  <c r="P28" i="27"/>
  <c r="P29" i="27" s="1"/>
  <c r="O28" i="27"/>
  <c r="N28" i="27"/>
  <c r="N29" i="27" s="1"/>
  <c r="M28" i="27"/>
  <c r="M29" i="27" s="1"/>
  <c r="L28" i="27"/>
  <c r="L29" i="27" s="1"/>
  <c r="K28" i="27"/>
  <c r="K29" i="27" s="1"/>
  <c r="J28" i="27"/>
  <c r="J29" i="27" s="1"/>
  <c r="I28" i="27"/>
  <c r="I29" i="27" s="1"/>
  <c r="H28" i="27"/>
  <c r="H29" i="27" s="1"/>
  <c r="G28" i="27"/>
  <c r="G29" i="27" s="1"/>
  <c r="F28" i="27"/>
  <c r="F29" i="27" s="1"/>
  <c r="E28" i="27"/>
  <c r="E29" i="27" s="1"/>
  <c r="R27" i="27"/>
  <c r="R26" i="27"/>
  <c r="R25" i="27"/>
  <c r="R24" i="27"/>
  <c r="R23" i="27"/>
  <c r="R22" i="27"/>
  <c r="R21" i="27"/>
  <c r="R20" i="27"/>
  <c r="R19" i="27"/>
  <c r="R18" i="27"/>
  <c r="R17" i="27"/>
  <c r="R16" i="27"/>
  <c r="Q14" i="27"/>
  <c r="P14" i="27"/>
  <c r="P51" i="27" s="1"/>
  <c r="O14" i="27"/>
  <c r="N14" i="27"/>
  <c r="M14" i="27"/>
  <c r="L14" i="27"/>
  <c r="L51" i="27" s="1"/>
  <c r="K14" i="27"/>
  <c r="J14" i="27"/>
  <c r="I14" i="27"/>
  <c r="H14" i="27"/>
  <c r="G14" i="27"/>
  <c r="F14" i="27"/>
  <c r="E14" i="27"/>
  <c r="R13" i="27"/>
  <c r="R12" i="27"/>
  <c r="R11" i="27"/>
  <c r="R10" i="27"/>
  <c r="R9" i="27"/>
  <c r="R8" i="27"/>
  <c r="Q72" i="26"/>
  <c r="Q73" i="26" s="1"/>
  <c r="P72" i="26"/>
  <c r="P73" i="26" s="1"/>
  <c r="O72" i="26"/>
  <c r="O73" i="26" s="1"/>
  <c r="N72" i="26"/>
  <c r="N73" i="26" s="1"/>
  <c r="M72" i="26"/>
  <c r="M73" i="26" s="1"/>
  <c r="L72" i="26"/>
  <c r="L73" i="26" s="1"/>
  <c r="K72" i="26"/>
  <c r="K73" i="26" s="1"/>
  <c r="J72" i="26"/>
  <c r="J73" i="26" s="1"/>
  <c r="I72" i="26"/>
  <c r="I73" i="26" s="1"/>
  <c r="H72" i="26"/>
  <c r="H73" i="26" s="1"/>
  <c r="G72" i="26"/>
  <c r="G73" i="26" s="1"/>
  <c r="F72" i="26"/>
  <c r="F73" i="26" s="1"/>
  <c r="E72" i="26"/>
  <c r="E73" i="26" s="1"/>
  <c r="R71" i="26"/>
  <c r="R70" i="26"/>
  <c r="R69" i="26"/>
  <c r="R68" i="26"/>
  <c r="R67" i="26"/>
  <c r="R66" i="26"/>
  <c r="R65" i="26"/>
  <c r="R64" i="26"/>
  <c r="R63" i="26"/>
  <c r="R62" i="26"/>
  <c r="R61" i="26"/>
  <c r="R60" i="26"/>
  <c r="Q49" i="26"/>
  <c r="Q50" i="26" s="1"/>
  <c r="P49" i="26"/>
  <c r="P50" i="26" s="1"/>
  <c r="O49" i="26"/>
  <c r="O50" i="26" s="1"/>
  <c r="N49" i="26"/>
  <c r="N50" i="26" s="1"/>
  <c r="M49" i="26"/>
  <c r="M50" i="26" s="1"/>
  <c r="L49" i="26"/>
  <c r="L50" i="26" s="1"/>
  <c r="K49" i="26"/>
  <c r="K50" i="26" s="1"/>
  <c r="J49" i="26"/>
  <c r="J50" i="26" s="1"/>
  <c r="I49" i="26"/>
  <c r="I50" i="26" s="1"/>
  <c r="H49" i="26"/>
  <c r="H50" i="26" s="1"/>
  <c r="G49" i="26"/>
  <c r="G50" i="26" s="1"/>
  <c r="F49" i="26"/>
  <c r="F50" i="26" s="1"/>
  <c r="E49" i="26"/>
  <c r="E50" i="26" s="1"/>
  <c r="R48" i="26"/>
  <c r="R47" i="26"/>
  <c r="Q45" i="26"/>
  <c r="Q46" i="26" s="1"/>
  <c r="P45" i="26"/>
  <c r="P46" i="26" s="1"/>
  <c r="O45" i="26"/>
  <c r="O46" i="26" s="1"/>
  <c r="N45" i="26"/>
  <c r="N46" i="26" s="1"/>
  <c r="M45" i="26"/>
  <c r="M46" i="26" s="1"/>
  <c r="L45" i="26"/>
  <c r="L46" i="26" s="1"/>
  <c r="K45" i="26"/>
  <c r="K46" i="26" s="1"/>
  <c r="J45" i="26"/>
  <c r="J46" i="26" s="1"/>
  <c r="I45" i="26"/>
  <c r="I46" i="26" s="1"/>
  <c r="H45" i="26"/>
  <c r="H46" i="26" s="1"/>
  <c r="G45" i="26"/>
  <c r="G46" i="26" s="1"/>
  <c r="F45" i="26"/>
  <c r="F46" i="26" s="1"/>
  <c r="E45" i="26"/>
  <c r="E46" i="26" s="1"/>
  <c r="R44" i="26"/>
  <c r="R43" i="26"/>
  <c r="R42" i="26"/>
  <c r="Q28" i="26"/>
  <c r="Q29" i="26" s="1"/>
  <c r="P28" i="26"/>
  <c r="P29" i="26" s="1"/>
  <c r="O28" i="26"/>
  <c r="O29" i="26" s="1"/>
  <c r="N28" i="26"/>
  <c r="N29" i="26" s="1"/>
  <c r="M28" i="26"/>
  <c r="M29" i="26" s="1"/>
  <c r="L28" i="26"/>
  <c r="L29" i="26" s="1"/>
  <c r="K28" i="26"/>
  <c r="K29" i="26" s="1"/>
  <c r="J28" i="26"/>
  <c r="J29" i="26" s="1"/>
  <c r="I28" i="26"/>
  <c r="I29" i="26" s="1"/>
  <c r="H28" i="26"/>
  <c r="H29" i="26" s="1"/>
  <c r="G28" i="26"/>
  <c r="G29" i="26" s="1"/>
  <c r="F28" i="26"/>
  <c r="F29" i="26" s="1"/>
  <c r="E28" i="26"/>
  <c r="E29" i="26" s="1"/>
  <c r="R27" i="26"/>
  <c r="R26" i="26"/>
  <c r="R25" i="26"/>
  <c r="R24" i="26"/>
  <c r="R23" i="26"/>
  <c r="R22" i="26"/>
  <c r="R21" i="26"/>
  <c r="R20" i="26"/>
  <c r="R19" i="26"/>
  <c r="R18" i="26"/>
  <c r="R17" i="26"/>
  <c r="R16" i="26"/>
  <c r="Q14" i="26"/>
  <c r="P14" i="26"/>
  <c r="P51" i="26" s="1"/>
  <c r="O14" i="26"/>
  <c r="N14" i="26"/>
  <c r="M14" i="26"/>
  <c r="M51" i="26" s="1"/>
  <c r="L14" i="26"/>
  <c r="L51" i="26" s="1"/>
  <c r="K14" i="26"/>
  <c r="J14" i="26"/>
  <c r="I14" i="26"/>
  <c r="H14" i="26"/>
  <c r="G14" i="26"/>
  <c r="F14" i="26"/>
  <c r="E14" i="26"/>
  <c r="E51" i="26" s="1"/>
  <c r="R13" i="26"/>
  <c r="R12" i="26"/>
  <c r="R11" i="26"/>
  <c r="R10" i="26"/>
  <c r="R9" i="26"/>
  <c r="R8" i="26"/>
  <c r="I49" i="25"/>
  <c r="I48" i="25"/>
  <c r="I47" i="25"/>
  <c r="I46" i="25"/>
  <c r="I45" i="25"/>
  <c r="I37" i="25"/>
  <c r="C36" i="25"/>
  <c r="C35" i="25"/>
  <c r="C34" i="25"/>
  <c r="I31" i="25"/>
  <c r="C30" i="25"/>
  <c r="C29" i="25"/>
  <c r="C28" i="25"/>
  <c r="I25" i="25"/>
  <c r="C24" i="25"/>
  <c r="C23" i="25"/>
  <c r="C22" i="25"/>
  <c r="G17" i="25"/>
  <c r="C17" i="25"/>
  <c r="C32" i="1" s="1"/>
  <c r="C36" i="21"/>
  <c r="C35" i="21"/>
  <c r="C34" i="21"/>
  <c r="C30" i="21"/>
  <c r="C29" i="21"/>
  <c r="C28" i="21"/>
  <c r="C24" i="21"/>
  <c r="C23" i="21"/>
  <c r="C22" i="21"/>
  <c r="G17" i="21"/>
  <c r="C17" i="21"/>
  <c r="C31" i="1" s="1"/>
  <c r="G17" i="18"/>
  <c r="C17" i="18"/>
  <c r="C30" i="1" s="1"/>
  <c r="C36" i="18"/>
  <c r="C35" i="18"/>
  <c r="C34" i="18"/>
  <c r="C30" i="18"/>
  <c r="C29" i="18"/>
  <c r="C28" i="18"/>
  <c r="C24" i="18"/>
  <c r="C23" i="18"/>
  <c r="Q72" i="24"/>
  <c r="Q73" i="24" s="1"/>
  <c r="P72" i="24"/>
  <c r="P73" i="24" s="1"/>
  <c r="O72" i="24"/>
  <c r="O73" i="24" s="1"/>
  <c r="N72" i="24"/>
  <c r="N73" i="24" s="1"/>
  <c r="M72" i="24"/>
  <c r="M73" i="24" s="1"/>
  <c r="L72" i="24"/>
  <c r="L73" i="24" s="1"/>
  <c r="K72" i="24"/>
  <c r="K73" i="24" s="1"/>
  <c r="J72" i="24"/>
  <c r="J73" i="24" s="1"/>
  <c r="I72" i="24"/>
  <c r="I73" i="24" s="1"/>
  <c r="H72" i="24"/>
  <c r="H73" i="24" s="1"/>
  <c r="G72" i="24"/>
  <c r="G73" i="24" s="1"/>
  <c r="F72" i="24"/>
  <c r="F73" i="24" s="1"/>
  <c r="E72" i="24"/>
  <c r="E73" i="24" s="1"/>
  <c r="R71" i="24"/>
  <c r="R70" i="24"/>
  <c r="R69" i="24"/>
  <c r="R68" i="24"/>
  <c r="R67" i="24"/>
  <c r="R66" i="24"/>
  <c r="R65" i="24"/>
  <c r="R64" i="24"/>
  <c r="R63" i="24"/>
  <c r="R62" i="24"/>
  <c r="R61" i="24"/>
  <c r="R60" i="24"/>
  <c r="Q49" i="24"/>
  <c r="Q50" i="24" s="1"/>
  <c r="P49" i="24"/>
  <c r="P50" i="24" s="1"/>
  <c r="O49" i="24"/>
  <c r="O50" i="24" s="1"/>
  <c r="N49" i="24"/>
  <c r="N50" i="24" s="1"/>
  <c r="M49" i="24"/>
  <c r="M50" i="24" s="1"/>
  <c r="L49" i="24"/>
  <c r="L50" i="24" s="1"/>
  <c r="K49" i="24"/>
  <c r="K50" i="24" s="1"/>
  <c r="J49" i="24"/>
  <c r="J50" i="24" s="1"/>
  <c r="I49" i="24"/>
  <c r="I50" i="24" s="1"/>
  <c r="H49" i="24"/>
  <c r="H50" i="24" s="1"/>
  <c r="G49" i="24"/>
  <c r="G50" i="24" s="1"/>
  <c r="F49" i="24"/>
  <c r="F50" i="24" s="1"/>
  <c r="E49" i="24"/>
  <c r="E50" i="24" s="1"/>
  <c r="R48" i="24"/>
  <c r="R47" i="24"/>
  <c r="Q45" i="24"/>
  <c r="Q46" i="24" s="1"/>
  <c r="P45" i="24"/>
  <c r="P46" i="24" s="1"/>
  <c r="O45" i="24"/>
  <c r="O46" i="24" s="1"/>
  <c r="N45" i="24"/>
  <c r="N46" i="24" s="1"/>
  <c r="M45" i="24"/>
  <c r="M46" i="24" s="1"/>
  <c r="L45" i="24"/>
  <c r="L46" i="24" s="1"/>
  <c r="K45" i="24"/>
  <c r="K46" i="24" s="1"/>
  <c r="J45" i="24"/>
  <c r="J46" i="24" s="1"/>
  <c r="I45" i="24"/>
  <c r="I46" i="24" s="1"/>
  <c r="H45" i="24"/>
  <c r="H46" i="24" s="1"/>
  <c r="G45" i="24"/>
  <c r="G46" i="24" s="1"/>
  <c r="F45" i="24"/>
  <c r="F46" i="24" s="1"/>
  <c r="E45" i="24"/>
  <c r="E46" i="24" s="1"/>
  <c r="R44" i="24"/>
  <c r="R43" i="24"/>
  <c r="R42" i="24"/>
  <c r="Q28" i="24"/>
  <c r="Q29" i="24" s="1"/>
  <c r="P28" i="24"/>
  <c r="P29" i="24" s="1"/>
  <c r="O28" i="24"/>
  <c r="O29" i="24" s="1"/>
  <c r="N28" i="24"/>
  <c r="N29" i="24" s="1"/>
  <c r="M28" i="24"/>
  <c r="M29" i="24" s="1"/>
  <c r="L28" i="24"/>
  <c r="L29" i="24" s="1"/>
  <c r="K28" i="24"/>
  <c r="K29" i="24" s="1"/>
  <c r="J28" i="24"/>
  <c r="J29" i="24" s="1"/>
  <c r="I28" i="24"/>
  <c r="I29" i="24" s="1"/>
  <c r="H28" i="24"/>
  <c r="H29" i="24" s="1"/>
  <c r="G28" i="24"/>
  <c r="G29" i="24" s="1"/>
  <c r="F28" i="24"/>
  <c r="F29" i="24" s="1"/>
  <c r="E28" i="24"/>
  <c r="E29" i="24" s="1"/>
  <c r="R27" i="24"/>
  <c r="R26" i="24"/>
  <c r="R25" i="24"/>
  <c r="R24" i="24"/>
  <c r="R23" i="24"/>
  <c r="R22" i="24"/>
  <c r="R21" i="24"/>
  <c r="R20" i="24"/>
  <c r="R19" i="24"/>
  <c r="R18" i="24"/>
  <c r="R17" i="24"/>
  <c r="R16" i="24"/>
  <c r="Q14" i="24"/>
  <c r="P14" i="24"/>
  <c r="O14" i="24"/>
  <c r="N14" i="24"/>
  <c r="N51" i="24" s="1"/>
  <c r="M14" i="24"/>
  <c r="L14" i="24"/>
  <c r="K14" i="24"/>
  <c r="K51" i="24" s="1"/>
  <c r="J14" i="24"/>
  <c r="J51" i="24" s="1"/>
  <c r="I14" i="24"/>
  <c r="H14" i="24"/>
  <c r="G14" i="24"/>
  <c r="F14" i="24"/>
  <c r="F51" i="24" s="1"/>
  <c r="E14" i="24"/>
  <c r="R13" i="24"/>
  <c r="R12" i="24"/>
  <c r="R11" i="24"/>
  <c r="R10" i="24"/>
  <c r="R9" i="24"/>
  <c r="R8" i="24"/>
  <c r="Q72" i="23"/>
  <c r="Q73" i="23" s="1"/>
  <c r="P72" i="23"/>
  <c r="P73" i="23" s="1"/>
  <c r="O72" i="23"/>
  <c r="O73" i="23" s="1"/>
  <c r="N72" i="23"/>
  <c r="N73" i="23" s="1"/>
  <c r="M72" i="23"/>
  <c r="M73" i="23" s="1"/>
  <c r="L72" i="23"/>
  <c r="L73" i="23" s="1"/>
  <c r="K72" i="23"/>
  <c r="K73" i="23" s="1"/>
  <c r="J72" i="23"/>
  <c r="J73" i="23" s="1"/>
  <c r="I72" i="23"/>
  <c r="I73" i="23" s="1"/>
  <c r="H72" i="23"/>
  <c r="H73" i="23" s="1"/>
  <c r="G72" i="23"/>
  <c r="G73" i="23" s="1"/>
  <c r="F72" i="23"/>
  <c r="F73" i="23" s="1"/>
  <c r="E72" i="23"/>
  <c r="E73" i="23" s="1"/>
  <c r="R71" i="23"/>
  <c r="R70" i="23"/>
  <c r="R69" i="23"/>
  <c r="R68" i="23"/>
  <c r="R67" i="23"/>
  <c r="R66" i="23"/>
  <c r="R65" i="23"/>
  <c r="R64" i="23"/>
  <c r="R63" i="23"/>
  <c r="R62" i="23"/>
  <c r="R61" i="23"/>
  <c r="R60" i="23"/>
  <c r="Q49" i="23"/>
  <c r="Q50" i="23" s="1"/>
  <c r="P49" i="23"/>
  <c r="P50" i="23" s="1"/>
  <c r="O49" i="23"/>
  <c r="O50" i="23" s="1"/>
  <c r="N49" i="23"/>
  <c r="N50" i="23" s="1"/>
  <c r="M49" i="23"/>
  <c r="M50" i="23" s="1"/>
  <c r="L49" i="23"/>
  <c r="L50" i="23" s="1"/>
  <c r="K49" i="23"/>
  <c r="K50" i="23" s="1"/>
  <c r="J49" i="23"/>
  <c r="J50" i="23" s="1"/>
  <c r="I49" i="23"/>
  <c r="I50" i="23" s="1"/>
  <c r="H49" i="23"/>
  <c r="H50" i="23" s="1"/>
  <c r="G49" i="23"/>
  <c r="G50" i="23" s="1"/>
  <c r="F49" i="23"/>
  <c r="F50" i="23" s="1"/>
  <c r="E49" i="23"/>
  <c r="E50" i="23" s="1"/>
  <c r="R48" i="23"/>
  <c r="R47" i="23"/>
  <c r="Q45" i="23"/>
  <c r="Q46" i="23" s="1"/>
  <c r="P45" i="23"/>
  <c r="P46" i="23" s="1"/>
  <c r="O45" i="23"/>
  <c r="O46" i="23" s="1"/>
  <c r="N45" i="23"/>
  <c r="N46" i="23" s="1"/>
  <c r="M45" i="23"/>
  <c r="M46" i="23" s="1"/>
  <c r="L45" i="23"/>
  <c r="L46" i="23" s="1"/>
  <c r="K45" i="23"/>
  <c r="K46" i="23" s="1"/>
  <c r="J45" i="23"/>
  <c r="J46" i="23" s="1"/>
  <c r="I45" i="23"/>
  <c r="I46" i="23" s="1"/>
  <c r="H45" i="23"/>
  <c r="H46" i="23" s="1"/>
  <c r="G45" i="23"/>
  <c r="G46" i="23" s="1"/>
  <c r="F45" i="23"/>
  <c r="F46" i="23" s="1"/>
  <c r="E45" i="23"/>
  <c r="E46" i="23" s="1"/>
  <c r="R44" i="23"/>
  <c r="R43" i="23"/>
  <c r="R42" i="23"/>
  <c r="Q28" i="23"/>
  <c r="Q29" i="23" s="1"/>
  <c r="P28" i="23"/>
  <c r="P29" i="23" s="1"/>
  <c r="O28" i="23"/>
  <c r="O29" i="23" s="1"/>
  <c r="N28" i="23"/>
  <c r="N29" i="23" s="1"/>
  <c r="M28" i="23"/>
  <c r="M29" i="23" s="1"/>
  <c r="L28" i="23"/>
  <c r="L29" i="23" s="1"/>
  <c r="K28" i="23"/>
  <c r="K29" i="23" s="1"/>
  <c r="J28" i="23"/>
  <c r="J29" i="23" s="1"/>
  <c r="I28" i="23"/>
  <c r="I29" i="23" s="1"/>
  <c r="H28" i="23"/>
  <c r="H29" i="23" s="1"/>
  <c r="G28" i="23"/>
  <c r="G29" i="23" s="1"/>
  <c r="F28" i="23"/>
  <c r="F29" i="23" s="1"/>
  <c r="E28" i="23"/>
  <c r="E29" i="23" s="1"/>
  <c r="R27" i="23"/>
  <c r="R26" i="23"/>
  <c r="R25" i="23"/>
  <c r="R24" i="23"/>
  <c r="R23" i="23"/>
  <c r="R22" i="23"/>
  <c r="R21" i="23"/>
  <c r="R20" i="23"/>
  <c r="R19" i="23"/>
  <c r="R18" i="23"/>
  <c r="R17" i="23"/>
  <c r="R16" i="23"/>
  <c r="Q14" i="23"/>
  <c r="Q51" i="23" s="1"/>
  <c r="P14" i="23"/>
  <c r="O14" i="23"/>
  <c r="O51" i="23" s="1"/>
  <c r="N14" i="23"/>
  <c r="N51" i="23" s="1"/>
  <c r="M14" i="23"/>
  <c r="L14" i="23"/>
  <c r="K14" i="23"/>
  <c r="K51" i="23" s="1"/>
  <c r="J14" i="23"/>
  <c r="J51" i="23" s="1"/>
  <c r="I14" i="23"/>
  <c r="I51" i="23" s="1"/>
  <c r="H14" i="23"/>
  <c r="G14" i="23"/>
  <c r="F14" i="23"/>
  <c r="F51" i="23" s="1"/>
  <c r="E14" i="23"/>
  <c r="R13" i="23"/>
  <c r="R12" i="23"/>
  <c r="R11" i="23"/>
  <c r="R10" i="23"/>
  <c r="R9" i="23"/>
  <c r="R8" i="23"/>
  <c r="Q72" i="22"/>
  <c r="Q73" i="22" s="1"/>
  <c r="P72" i="22"/>
  <c r="P73" i="22" s="1"/>
  <c r="O72" i="22"/>
  <c r="O73" i="22" s="1"/>
  <c r="N72" i="22"/>
  <c r="N73" i="22" s="1"/>
  <c r="M72" i="22"/>
  <c r="M73" i="22" s="1"/>
  <c r="L72" i="22"/>
  <c r="L73" i="22" s="1"/>
  <c r="K72" i="22"/>
  <c r="K73" i="22" s="1"/>
  <c r="J72" i="22"/>
  <c r="J73" i="22" s="1"/>
  <c r="I72" i="22"/>
  <c r="I73" i="22" s="1"/>
  <c r="H72" i="22"/>
  <c r="H73" i="22" s="1"/>
  <c r="G72" i="22"/>
  <c r="G73" i="22" s="1"/>
  <c r="F72" i="22"/>
  <c r="F73" i="22" s="1"/>
  <c r="E72" i="22"/>
  <c r="E73" i="22" s="1"/>
  <c r="R71" i="22"/>
  <c r="R70" i="22"/>
  <c r="R69" i="22"/>
  <c r="R68" i="22"/>
  <c r="R67" i="22"/>
  <c r="R66" i="22"/>
  <c r="R65" i="22"/>
  <c r="R64" i="22"/>
  <c r="R63" i="22"/>
  <c r="R62" i="22"/>
  <c r="R61" i="22"/>
  <c r="R60" i="22"/>
  <c r="Q49" i="22"/>
  <c r="Q50" i="22" s="1"/>
  <c r="P49" i="22"/>
  <c r="P50" i="22" s="1"/>
  <c r="O49" i="22"/>
  <c r="O50" i="22" s="1"/>
  <c r="N49" i="22"/>
  <c r="N50" i="22" s="1"/>
  <c r="M49" i="22"/>
  <c r="M50" i="22" s="1"/>
  <c r="L49" i="22"/>
  <c r="L50" i="22" s="1"/>
  <c r="K49" i="22"/>
  <c r="K50" i="22" s="1"/>
  <c r="J49" i="22"/>
  <c r="J50" i="22" s="1"/>
  <c r="I49" i="22"/>
  <c r="I50" i="22" s="1"/>
  <c r="H49" i="22"/>
  <c r="H50" i="22" s="1"/>
  <c r="G49" i="22"/>
  <c r="G50" i="22" s="1"/>
  <c r="F49" i="22"/>
  <c r="F50" i="22" s="1"/>
  <c r="E49" i="22"/>
  <c r="E50" i="22" s="1"/>
  <c r="R48" i="22"/>
  <c r="R47" i="22"/>
  <c r="Q45" i="22"/>
  <c r="Q46" i="22" s="1"/>
  <c r="P45" i="22"/>
  <c r="P46" i="22" s="1"/>
  <c r="O45" i="22"/>
  <c r="O46" i="22" s="1"/>
  <c r="N45" i="22"/>
  <c r="N46" i="22" s="1"/>
  <c r="M45" i="22"/>
  <c r="M46" i="22" s="1"/>
  <c r="L45" i="22"/>
  <c r="L46" i="22" s="1"/>
  <c r="K45" i="22"/>
  <c r="K46" i="22" s="1"/>
  <c r="J45" i="22"/>
  <c r="J46" i="22" s="1"/>
  <c r="I45" i="22"/>
  <c r="I46" i="22" s="1"/>
  <c r="H45" i="22"/>
  <c r="H46" i="22" s="1"/>
  <c r="G45" i="22"/>
  <c r="G46" i="22" s="1"/>
  <c r="F45" i="22"/>
  <c r="F46" i="22" s="1"/>
  <c r="E45" i="22"/>
  <c r="E46" i="22" s="1"/>
  <c r="R44" i="22"/>
  <c r="R43" i="22"/>
  <c r="R42" i="22"/>
  <c r="Q28" i="22"/>
  <c r="Q29" i="22" s="1"/>
  <c r="P28" i="22"/>
  <c r="P29" i="22" s="1"/>
  <c r="O28" i="22"/>
  <c r="O29" i="22" s="1"/>
  <c r="N28" i="22"/>
  <c r="N29" i="22" s="1"/>
  <c r="M28" i="22"/>
  <c r="M29" i="22" s="1"/>
  <c r="L28" i="22"/>
  <c r="L29" i="22" s="1"/>
  <c r="K28" i="22"/>
  <c r="K29" i="22" s="1"/>
  <c r="J28" i="22"/>
  <c r="J29" i="22" s="1"/>
  <c r="I28" i="22"/>
  <c r="I29" i="22" s="1"/>
  <c r="H28" i="22"/>
  <c r="H29" i="22" s="1"/>
  <c r="G28" i="22"/>
  <c r="G29" i="22" s="1"/>
  <c r="F28" i="22"/>
  <c r="F29" i="22" s="1"/>
  <c r="E28" i="22"/>
  <c r="E29" i="22" s="1"/>
  <c r="R29" i="22" s="1"/>
  <c r="R27" i="22"/>
  <c r="R26" i="22"/>
  <c r="R25" i="22"/>
  <c r="R24" i="22"/>
  <c r="R23" i="22"/>
  <c r="R22" i="22"/>
  <c r="R21" i="22"/>
  <c r="R20" i="22"/>
  <c r="R19" i="22"/>
  <c r="R18" i="22"/>
  <c r="R17" i="22"/>
  <c r="R16" i="22"/>
  <c r="Q14" i="22"/>
  <c r="P14" i="22"/>
  <c r="O14" i="22"/>
  <c r="O51" i="22" s="1"/>
  <c r="N14" i="22"/>
  <c r="N51" i="22" s="1"/>
  <c r="M14" i="22"/>
  <c r="L14" i="22"/>
  <c r="K14" i="22"/>
  <c r="J14" i="22"/>
  <c r="J51" i="22" s="1"/>
  <c r="I14" i="22"/>
  <c r="H14" i="22"/>
  <c r="G14" i="22"/>
  <c r="F14" i="22"/>
  <c r="F51" i="22" s="1"/>
  <c r="E14" i="22"/>
  <c r="R13" i="22"/>
  <c r="R12" i="22"/>
  <c r="R11" i="22"/>
  <c r="R10" i="22"/>
  <c r="R9" i="22"/>
  <c r="R8" i="22"/>
  <c r="I49" i="21"/>
  <c r="I48" i="21"/>
  <c r="I47" i="21"/>
  <c r="I46" i="21"/>
  <c r="I45" i="21"/>
  <c r="I50" i="21" s="1"/>
  <c r="I37" i="21"/>
  <c r="I31" i="21"/>
  <c r="I25" i="21"/>
  <c r="C36" i="5"/>
  <c r="Q72" i="20"/>
  <c r="Q73" i="20" s="1"/>
  <c r="P72" i="20"/>
  <c r="P73" i="20" s="1"/>
  <c r="O72" i="20"/>
  <c r="O73" i="20" s="1"/>
  <c r="N72" i="20"/>
  <c r="N73" i="20" s="1"/>
  <c r="M72" i="20"/>
  <c r="M73" i="20" s="1"/>
  <c r="L72" i="20"/>
  <c r="L73" i="20" s="1"/>
  <c r="K72" i="20"/>
  <c r="K73" i="20" s="1"/>
  <c r="J72" i="20"/>
  <c r="J73" i="20" s="1"/>
  <c r="I72" i="20"/>
  <c r="I73" i="20" s="1"/>
  <c r="H72" i="20"/>
  <c r="H73" i="20" s="1"/>
  <c r="G72" i="20"/>
  <c r="G73" i="20" s="1"/>
  <c r="F72" i="20"/>
  <c r="F73" i="20" s="1"/>
  <c r="E72" i="20"/>
  <c r="E73" i="20" s="1"/>
  <c r="R71" i="20"/>
  <c r="R70" i="20"/>
  <c r="R69" i="20"/>
  <c r="R68" i="20"/>
  <c r="R67" i="20"/>
  <c r="R66" i="20"/>
  <c r="R65" i="20"/>
  <c r="R64" i="20"/>
  <c r="R63" i="20"/>
  <c r="R62" i="20"/>
  <c r="R61" i="20"/>
  <c r="R60" i="20"/>
  <c r="Q49" i="20"/>
  <c r="Q50" i="20" s="1"/>
  <c r="P49" i="20"/>
  <c r="P50" i="20" s="1"/>
  <c r="O49" i="20"/>
  <c r="O50" i="20" s="1"/>
  <c r="N49" i="20"/>
  <c r="N50" i="20" s="1"/>
  <c r="M49" i="20"/>
  <c r="M50" i="20" s="1"/>
  <c r="L49" i="20"/>
  <c r="L50" i="20" s="1"/>
  <c r="K49" i="20"/>
  <c r="K50" i="20" s="1"/>
  <c r="J49" i="20"/>
  <c r="J50" i="20" s="1"/>
  <c r="I49" i="20"/>
  <c r="I50" i="20" s="1"/>
  <c r="H49" i="20"/>
  <c r="H50" i="20" s="1"/>
  <c r="G49" i="20"/>
  <c r="G50" i="20" s="1"/>
  <c r="F49" i="20"/>
  <c r="F50" i="20" s="1"/>
  <c r="E49" i="20"/>
  <c r="E50" i="20" s="1"/>
  <c r="R48" i="20"/>
  <c r="R47" i="20"/>
  <c r="Q45" i="20"/>
  <c r="Q46" i="20" s="1"/>
  <c r="P45" i="20"/>
  <c r="P46" i="20" s="1"/>
  <c r="O45" i="20"/>
  <c r="O46" i="20" s="1"/>
  <c r="N45" i="20"/>
  <c r="N46" i="20" s="1"/>
  <c r="M45" i="20"/>
  <c r="M46" i="20" s="1"/>
  <c r="L45" i="20"/>
  <c r="L46" i="20" s="1"/>
  <c r="K45" i="20"/>
  <c r="K46" i="20" s="1"/>
  <c r="J45" i="20"/>
  <c r="J46" i="20" s="1"/>
  <c r="I45" i="20"/>
  <c r="I46" i="20" s="1"/>
  <c r="H45" i="20"/>
  <c r="H46" i="20" s="1"/>
  <c r="G45" i="20"/>
  <c r="G46" i="20" s="1"/>
  <c r="F45" i="20"/>
  <c r="F46" i="20" s="1"/>
  <c r="E45" i="20"/>
  <c r="E46" i="20" s="1"/>
  <c r="R44" i="20"/>
  <c r="R43" i="20"/>
  <c r="R42" i="20"/>
  <c r="Q28" i="20"/>
  <c r="Q29" i="20" s="1"/>
  <c r="P28" i="20"/>
  <c r="P29" i="20" s="1"/>
  <c r="O28" i="20"/>
  <c r="O29" i="20" s="1"/>
  <c r="N28" i="20"/>
  <c r="N29" i="20" s="1"/>
  <c r="M28" i="20"/>
  <c r="M29" i="20" s="1"/>
  <c r="L28" i="20"/>
  <c r="L29" i="20" s="1"/>
  <c r="K28" i="20"/>
  <c r="K29" i="20" s="1"/>
  <c r="J28" i="20"/>
  <c r="I28" i="20"/>
  <c r="I29" i="20" s="1"/>
  <c r="H28" i="20"/>
  <c r="H29" i="20" s="1"/>
  <c r="G28" i="20"/>
  <c r="G29" i="20" s="1"/>
  <c r="F28" i="20"/>
  <c r="F29" i="20" s="1"/>
  <c r="E28" i="20"/>
  <c r="E29" i="20" s="1"/>
  <c r="R27" i="20"/>
  <c r="R26" i="20"/>
  <c r="R25" i="20"/>
  <c r="R24" i="20"/>
  <c r="R23" i="20"/>
  <c r="R22" i="20"/>
  <c r="R21" i="20"/>
  <c r="R20" i="20"/>
  <c r="R19" i="20"/>
  <c r="R18" i="20"/>
  <c r="R17" i="20"/>
  <c r="R16" i="20"/>
  <c r="Q14" i="20"/>
  <c r="P14" i="20"/>
  <c r="O14" i="20"/>
  <c r="O51" i="20" s="1"/>
  <c r="N14" i="20"/>
  <c r="M14" i="20"/>
  <c r="L14" i="20"/>
  <c r="K14" i="20"/>
  <c r="K51" i="20" s="1"/>
  <c r="J14" i="20"/>
  <c r="I14" i="20"/>
  <c r="H14" i="20"/>
  <c r="G14" i="20"/>
  <c r="F14" i="20"/>
  <c r="E14" i="20"/>
  <c r="R13" i="20"/>
  <c r="R12" i="20"/>
  <c r="R11" i="20"/>
  <c r="R10" i="20"/>
  <c r="R9" i="20"/>
  <c r="R8" i="20"/>
  <c r="Q72" i="19"/>
  <c r="Q73" i="19" s="1"/>
  <c r="P72" i="19"/>
  <c r="P73" i="19" s="1"/>
  <c r="O72" i="19"/>
  <c r="O73" i="19" s="1"/>
  <c r="N72" i="19"/>
  <c r="N73" i="19" s="1"/>
  <c r="M72" i="19"/>
  <c r="M73" i="19" s="1"/>
  <c r="L72" i="19"/>
  <c r="L73" i="19" s="1"/>
  <c r="K72" i="19"/>
  <c r="K73" i="19" s="1"/>
  <c r="J72" i="19"/>
  <c r="J73" i="19" s="1"/>
  <c r="I72" i="19"/>
  <c r="I73" i="19" s="1"/>
  <c r="H72" i="19"/>
  <c r="H73" i="19" s="1"/>
  <c r="G72" i="19"/>
  <c r="G73" i="19" s="1"/>
  <c r="F72" i="19"/>
  <c r="F73" i="19" s="1"/>
  <c r="E72" i="19"/>
  <c r="E73" i="19" s="1"/>
  <c r="R71" i="19"/>
  <c r="R70" i="19"/>
  <c r="R69" i="19"/>
  <c r="R68" i="19"/>
  <c r="R67" i="19"/>
  <c r="R66" i="19"/>
  <c r="R65" i="19"/>
  <c r="R64" i="19"/>
  <c r="R63" i="19"/>
  <c r="R62" i="19"/>
  <c r="R61" i="19"/>
  <c r="R60" i="19"/>
  <c r="Q49" i="19"/>
  <c r="Q50" i="19" s="1"/>
  <c r="P49" i="19"/>
  <c r="P50" i="19" s="1"/>
  <c r="O49" i="19"/>
  <c r="O50" i="19" s="1"/>
  <c r="N49" i="19"/>
  <c r="N50" i="19" s="1"/>
  <c r="M49" i="19"/>
  <c r="M50" i="19" s="1"/>
  <c r="L49" i="19"/>
  <c r="L50" i="19" s="1"/>
  <c r="K49" i="19"/>
  <c r="K50" i="19" s="1"/>
  <c r="J49" i="19"/>
  <c r="J50" i="19" s="1"/>
  <c r="I49" i="19"/>
  <c r="I50" i="19" s="1"/>
  <c r="H49" i="19"/>
  <c r="H50" i="19" s="1"/>
  <c r="G49" i="19"/>
  <c r="G50" i="19" s="1"/>
  <c r="F49" i="19"/>
  <c r="F50" i="19" s="1"/>
  <c r="E49" i="19"/>
  <c r="E50" i="19" s="1"/>
  <c r="R48" i="19"/>
  <c r="R47" i="19"/>
  <c r="Q45" i="19"/>
  <c r="Q46" i="19" s="1"/>
  <c r="P45" i="19"/>
  <c r="P46" i="19" s="1"/>
  <c r="O45" i="19"/>
  <c r="O46" i="19" s="1"/>
  <c r="N45" i="19"/>
  <c r="N46" i="19" s="1"/>
  <c r="M45" i="19"/>
  <c r="M46" i="19" s="1"/>
  <c r="L45" i="19"/>
  <c r="L46" i="19" s="1"/>
  <c r="K45" i="19"/>
  <c r="K46" i="19" s="1"/>
  <c r="J45" i="19"/>
  <c r="J46" i="19" s="1"/>
  <c r="I45" i="19"/>
  <c r="I46" i="19" s="1"/>
  <c r="H45" i="19"/>
  <c r="H46" i="19" s="1"/>
  <c r="G45" i="19"/>
  <c r="G46" i="19" s="1"/>
  <c r="F45" i="19"/>
  <c r="F46" i="19" s="1"/>
  <c r="E45" i="19"/>
  <c r="E46" i="19" s="1"/>
  <c r="R44" i="19"/>
  <c r="R43" i="19"/>
  <c r="R42" i="19"/>
  <c r="Q28" i="19"/>
  <c r="Q29" i="19" s="1"/>
  <c r="P28" i="19"/>
  <c r="P29" i="19" s="1"/>
  <c r="O28" i="19"/>
  <c r="O29" i="19" s="1"/>
  <c r="N28" i="19"/>
  <c r="N29" i="19" s="1"/>
  <c r="M28" i="19"/>
  <c r="M29" i="19" s="1"/>
  <c r="L28" i="19"/>
  <c r="L29" i="19" s="1"/>
  <c r="K28" i="19"/>
  <c r="K29" i="19" s="1"/>
  <c r="J28" i="19"/>
  <c r="J29" i="19" s="1"/>
  <c r="I28" i="19"/>
  <c r="I29" i="19" s="1"/>
  <c r="H28" i="19"/>
  <c r="H29" i="19" s="1"/>
  <c r="G28" i="19"/>
  <c r="G29" i="19" s="1"/>
  <c r="F28" i="19"/>
  <c r="F29" i="19" s="1"/>
  <c r="E28" i="19"/>
  <c r="E29" i="19" s="1"/>
  <c r="R27" i="19"/>
  <c r="R26" i="19"/>
  <c r="R25" i="19"/>
  <c r="R24" i="19"/>
  <c r="R23" i="19"/>
  <c r="R22" i="19"/>
  <c r="R21" i="19"/>
  <c r="R20" i="19"/>
  <c r="R19" i="19"/>
  <c r="R18" i="19"/>
  <c r="R17" i="19"/>
  <c r="R16" i="19"/>
  <c r="Q14" i="19"/>
  <c r="Q51" i="19" s="1"/>
  <c r="P14" i="19"/>
  <c r="P51" i="19" s="1"/>
  <c r="O14" i="19"/>
  <c r="O51" i="19" s="1"/>
  <c r="N14" i="19"/>
  <c r="M14" i="19"/>
  <c r="L14" i="19"/>
  <c r="L51" i="19" s="1"/>
  <c r="K14" i="19"/>
  <c r="K51" i="19" s="1"/>
  <c r="J14" i="19"/>
  <c r="I14" i="19"/>
  <c r="I51" i="19" s="1"/>
  <c r="H14" i="19"/>
  <c r="G14" i="19"/>
  <c r="F14" i="19"/>
  <c r="E14" i="19"/>
  <c r="R13" i="19"/>
  <c r="R12" i="19"/>
  <c r="R11" i="19"/>
  <c r="R10" i="19"/>
  <c r="R9" i="19"/>
  <c r="R8" i="19"/>
  <c r="I49" i="18"/>
  <c r="I48" i="18"/>
  <c r="I47" i="18"/>
  <c r="I46" i="18"/>
  <c r="I45" i="18"/>
  <c r="I37" i="18"/>
  <c r="I31" i="18"/>
  <c r="I25" i="18"/>
  <c r="Q72" i="17"/>
  <c r="Q73" i="17" s="1"/>
  <c r="P72" i="17"/>
  <c r="P73" i="17" s="1"/>
  <c r="O72" i="17"/>
  <c r="O73" i="17" s="1"/>
  <c r="N72" i="17"/>
  <c r="N73" i="17" s="1"/>
  <c r="M72" i="17"/>
  <c r="M73" i="17" s="1"/>
  <c r="L72" i="17"/>
  <c r="L73" i="17" s="1"/>
  <c r="K72" i="17"/>
  <c r="K73" i="17" s="1"/>
  <c r="J72" i="17"/>
  <c r="J73" i="17" s="1"/>
  <c r="I72" i="17"/>
  <c r="I73" i="17" s="1"/>
  <c r="H72" i="17"/>
  <c r="H73" i="17" s="1"/>
  <c r="G72" i="17"/>
  <c r="G73" i="17" s="1"/>
  <c r="F72" i="17"/>
  <c r="F73" i="17" s="1"/>
  <c r="E72" i="17"/>
  <c r="E73" i="17" s="1"/>
  <c r="R71" i="17"/>
  <c r="R70" i="17"/>
  <c r="R69" i="17"/>
  <c r="R68" i="17"/>
  <c r="R67" i="17"/>
  <c r="R66" i="17"/>
  <c r="R65" i="17"/>
  <c r="R64" i="17"/>
  <c r="R63" i="17"/>
  <c r="R62" i="17"/>
  <c r="R61" i="17"/>
  <c r="R60" i="17"/>
  <c r="Q49" i="17"/>
  <c r="Q50" i="17" s="1"/>
  <c r="P49" i="17"/>
  <c r="P50" i="17" s="1"/>
  <c r="O49" i="17"/>
  <c r="O50" i="17" s="1"/>
  <c r="N49" i="17"/>
  <c r="N50" i="17" s="1"/>
  <c r="M49" i="17"/>
  <c r="M50" i="17" s="1"/>
  <c r="L49" i="17"/>
  <c r="L50" i="17" s="1"/>
  <c r="K49" i="17"/>
  <c r="K50" i="17" s="1"/>
  <c r="J49" i="17"/>
  <c r="J50" i="17" s="1"/>
  <c r="I49" i="17"/>
  <c r="I50" i="17" s="1"/>
  <c r="H49" i="17"/>
  <c r="H50" i="17" s="1"/>
  <c r="G49" i="17"/>
  <c r="G50" i="17" s="1"/>
  <c r="F49" i="17"/>
  <c r="F50" i="17" s="1"/>
  <c r="E49" i="17"/>
  <c r="E50" i="17" s="1"/>
  <c r="R48" i="17"/>
  <c r="R47" i="17"/>
  <c r="Q45" i="17"/>
  <c r="Q46" i="17" s="1"/>
  <c r="P45" i="17"/>
  <c r="P46" i="17" s="1"/>
  <c r="O45" i="17"/>
  <c r="O46" i="17" s="1"/>
  <c r="N45" i="17"/>
  <c r="N46" i="17" s="1"/>
  <c r="M45" i="17"/>
  <c r="M46" i="17" s="1"/>
  <c r="L45" i="17"/>
  <c r="L46" i="17" s="1"/>
  <c r="K45" i="17"/>
  <c r="K46" i="17" s="1"/>
  <c r="J45" i="17"/>
  <c r="J46" i="17" s="1"/>
  <c r="I45" i="17"/>
  <c r="I46" i="17" s="1"/>
  <c r="H45" i="17"/>
  <c r="H46" i="17" s="1"/>
  <c r="G45" i="17"/>
  <c r="G46" i="17" s="1"/>
  <c r="F45" i="17"/>
  <c r="F46" i="17" s="1"/>
  <c r="E45" i="17"/>
  <c r="E46" i="17" s="1"/>
  <c r="R44" i="17"/>
  <c r="R43" i="17"/>
  <c r="R42" i="17"/>
  <c r="Q28" i="17"/>
  <c r="Q29" i="17" s="1"/>
  <c r="P28" i="17"/>
  <c r="P29" i="17" s="1"/>
  <c r="O28" i="17"/>
  <c r="O29" i="17" s="1"/>
  <c r="N28" i="17"/>
  <c r="N29" i="17" s="1"/>
  <c r="M28" i="17"/>
  <c r="M29" i="17" s="1"/>
  <c r="L28" i="17"/>
  <c r="L29" i="17" s="1"/>
  <c r="K28" i="17"/>
  <c r="K29" i="17" s="1"/>
  <c r="J28" i="17"/>
  <c r="J29" i="17" s="1"/>
  <c r="I28" i="17"/>
  <c r="I29" i="17" s="1"/>
  <c r="H28" i="17"/>
  <c r="H29" i="17" s="1"/>
  <c r="G28" i="17"/>
  <c r="G29" i="17" s="1"/>
  <c r="F28" i="17"/>
  <c r="F29" i="17" s="1"/>
  <c r="E28" i="17"/>
  <c r="E29" i="17" s="1"/>
  <c r="R27" i="17"/>
  <c r="R26" i="17"/>
  <c r="R25" i="17"/>
  <c r="R24" i="17"/>
  <c r="R23" i="17"/>
  <c r="R22" i="17"/>
  <c r="R21" i="17"/>
  <c r="R20" i="17"/>
  <c r="R19" i="17"/>
  <c r="R18" i="17"/>
  <c r="R17" i="17"/>
  <c r="R16" i="17"/>
  <c r="Q14" i="17"/>
  <c r="P14" i="17"/>
  <c r="P51" i="17" s="1"/>
  <c r="O14" i="17"/>
  <c r="O51" i="17" s="1"/>
  <c r="N14" i="17"/>
  <c r="M14" i="17"/>
  <c r="M51" i="17" s="1"/>
  <c r="L14" i="17"/>
  <c r="L51" i="17" s="1"/>
  <c r="K14" i="17"/>
  <c r="K51" i="17" s="1"/>
  <c r="J14" i="17"/>
  <c r="I14" i="17"/>
  <c r="H14" i="17"/>
  <c r="G14" i="17"/>
  <c r="F14" i="17"/>
  <c r="E14" i="17"/>
  <c r="E51" i="17" s="1"/>
  <c r="R13" i="17"/>
  <c r="R12" i="17"/>
  <c r="R11" i="17"/>
  <c r="R10" i="17"/>
  <c r="R9" i="17"/>
  <c r="R8" i="17"/>
  <c r="I25" i="5"/>
  <c r="C30" i="5"/>
  <c r="C29" i="5"/>
  <c r="C28" i="5"/>
  <c r="C24" i="5"/>
  <c r="C23" i="5"/>
  <c r="C22" i="5"/>
  <c r="Q72" i="16"/>
  <c r="Q73" i="16" s="1"/>
  <c r="P72" i="16"/>
  <c r="P73" i="16" s="1"/>
  <c r="O72" i="16"/>
  <c r="O73" i="16" s="1"/>
  <c r="N72" i="16"/>
  <c r="N73" i="16" s="1"/>
  <c r="M72" i="16"/>
  <c r="M73" i="16" s="1"/>
  <c r="L72" i="16"/>
  <c r="L73" i="16" s="1"/>
  <c r="K72" i="16"/>
  <c r="K73" i="16" s="1"/>
  <c r="J72" i="16"/>
  <c r="J73" i="16" s="1"/>
  <c r="I72" i="16"/>
  <c r="I73" i="16" s="1"/>
  <c r="H72" i="16"/>
  <c r="H73" i="16" s="1"/>
  <c r="G72" i="16"/>
  <c r="G73" i="16" s="1"/>
  <c r="F72" i="16"/>
  <c r="F73" i="16" s="1"/>
  <c r="E72" i="16"/>
  <c r="E73" i="16" s="1"/>
  <c r="R71" i="16"/>
  <c r="R70" i="16"/>
  <c r="R69" i="16"/>
  <c r="R68" i="16"/>
  <c r="R67" i="16"/>
  <c r="R66" i="16"/>
  <c r="R65" i="16"/>
  <c r="R64" i="16"/>
  <c r="R63" i="16"/>
  <c r="R62" i="16"/>
  <c r="R61" i="16"/>
  <c r="R60" i="16"/>
  <c r="Q49" i="16"/>
  <c r="Q50" i="16" s="1"/>
  <c r="P49" i="16"/>
  <c r="P50" i="16" s="1"/>
  <c r="O49" i="16"/>
  <c r="O50" i="16" s="1"/>
  <c r="N49" i="16"/>
  <c r="N50" i="16" s="1"/>
  <c r="M49" i="16"/>
  <c r="M50" i="16" s="1"/>
  <c r="L49" i="16"/>
  <c r="L50" i="16" s="1"/>
  <c r="K49" i="16"/>
  <c r="K50" i="16" s="1"/>
  <c r="J49" i="16"/>
  <c r="J50" i="16" s="1"/>
  <c r="I49" i="16"/>
  <c r="I50" i="16" s="1"/>
  <c r="H49" i="16"/>
  <c r="H50" i="16" s="1"/>
  <c r="G49" i="16"/>
  <c r="G50" i="16" s="1"/>
  <c r="F49" i="16"/>
  <c r="F50" i="16" s="1"/>
  <c r="E49" i="16"/>
  <c r="E50" i="16" s="1"/>
  <c r="R48" i="16"/>
  <c r="R47" i="16"/>
  <c r="Q45" i="16"/>
  <c r="Q46" i="16" s="1"/>
  <c r="P45" i="16"/>
  <c r="P46" i="16" s="1"/>
  <c r="O45" i="16"/>
  <c r="O46" i="16" s="1"/>
  <c r="N45" i="16"/>
  <c r="N46" i="16" s="1"/>
  <c r="M45" i="16"/>
  <c r="M46" i="16" s="1"/>
  <c r="L45" i="16"/>
  <c r="L46" i="16" s="1"/>
  <c r="K45" i="16"/>
  <c r="K46" i="16" s="1"/>
  <c r="J45" i="16"/>
  <c r="J46" i="16" s="1"/>
  <c r="I45" i="16"/>
  <c r="I46" i="16" s="1"/>
  <c r="H45" i="16"/>
  <c r="H46" i="16" s="1"/>
  <c r="G45" i="16"/>
  <c r="G46" i="16" s="1"/>
  <c r="F45" i="16"/>
  <c r="F46" i="16" s="1"/>
  <c r="E45" i="16"/>
  <c r="E46" i="16" s="1"/>
  <c r="R44" i="16"/>
  <c r="R43" i="16"/>
  <c r="R42" i="16"/>
  <c r="Q28" i="16"/>
  <c r="Q29" i="16" s="1"/>
  <c r="P28" i="16"/>
  <c r="P29" i="16" s="1"/>
  <c r="O28" i="16"/>
  <c r="O29" i="16" s="1"/>
  <c r="N28" i="16"/>
  <c r="N29" i="16" s="1"/>
  <c r="M28" i="16"/>
  <c r="M29" i="16" s="1"/>
  <c r="L28" i="16"/>
  <c r="L29" i="16" s="1"/>
  <c r="K28" i="16"/>
  <c r="K29" i="16" s="1"/>
  <c r="J28" i="16"/>
  <c r="J29" i="16" s="1"/>
  <c r="I28" i="16"/>
  <c r="I29" i="16" s="1"/>
  <c r="H28" i="16"/>
  <c r="H29" i="16" s="1"/>
  <c r="G28" i="16"/>
  <c r="G29" i="16" s="1"/>
  <c r="F28" i="16"/>
  <c r="F29" i="16" s="1"/>
  <c r="E28" i="16"/>
  <c r="E29" i="16" s="1"/>
  <c r="R27" i="16"/>
  <c r="R26" i="16"/>
  <c r="R25" i="16"/>
  <c r="R24" i="16"/>
  <c r="R23" i="16"/>
  <c r="R22" i="16"/>
  <c r="R21" i="16"/>
  <c r="R20" i="16"/>
  <c r="R19" i="16"/>
  <c r="R18" i="16"/>
  <c r="R17" i="16"/>
  <c r="R16" i="16"/>
  <c r="Q14" i="16"/>
  <c r="P14" i="16"/>
  <c r="O14" i="16"/>
  <c r="O51" i="16" s="1"/>
  <c r="N14" i="16"/>
  <c r="N51" i="16" s="1"/>
  <c r="M14" i="16"/>
  <c r="L14" i="16"/>
  <c r="K14" i="16"/>
  <c r="J14" i="16"/>
  <c r="J51" i="16" s="1"/>
  <c r="I14" i="16"/>
  <c r="H14" i="16"/>
  <c r="G14" i="16"/>
  <c r="F14" i="16"/>
  <c r="F51" i="16" s="1"/>
  <c r="E14" i="16"/>
  <c r="R13" i="16"/>
  <c r="R12" i="16"/>
  <c r="R11" i="16"/>
  <c r="R10" i="16"/>
  <c r="R9" i="16"/>
  <c r="R8" i="16"/>
  <c r="Q72" i="15"/>
  <c r="Q73" i="15" s="1"/>
  <c r="P72" i="15"/>
  <c r="P73" i="15" s="1"/>
  <c r="O72" i="15"/>
  <c r="O73" i="15" s="1"/>
  <c r="N72" i="15"/>
  <c r="N73" i="15" s="1"/>
  <c r="M72" i="15"/>
  <c r="M73" i="15" s="1"/>
  <c r="L72" i="15"/>
  <c r="L73" i="15" s="1"/>
  <c r="K72" i="15"/>
  <c r="K73" i="15" s="1"/>
  <c r="J72" i="15"/>
  <c r="J73" i="15" s="1"/>
  <c r="I72" i="15"/>
  <c r="I73" i="15" s="1"/>
  <c r="H72" i="15"/>
  <c r="H73" i="15" s="1"/>
  <c r="G72" i="15"/>
  <c r="G73" i="15" s="1"/>
  <c r="F72" i="15"/>
  <c r="F73" i="15" s="1"/>
  <c r="E72" i="15"/>
  <c r="E73" i="15" s="1"/>
  <c r="R71" i="15"/>
  <c r="R70" i="15"/>
  <c r="R69" i="15"/>
  <c r="R68" i="15"/>
  <c r="R67" i="15"/>
  <c r="R66" i="15"/>
  <c r="R65" i="15"/>
  <c r="R64" i="15"/>
  <c r="R63" i="15"/>
  <c r="R62" i="15"/>
  <c r="R61" i="15"/>
  <c r="R60" i="15"/>
  <c r="Q49" i="15"/>
  <c r="Q50" i="15" s="1"/>
  <c r="P49" i="15"/>
  <c r="P50" i="15" s="1"/>
  <c r="O49" i="15"/>
  <c r="O50" i="15" s="1"/>
  <c r="N49" i="15"/>
  <c r="N50" i="15" s="1"/>
  <c r="M49" i="15"/>
  <c r="M50" i="15" s="1"/>
  <c r="L49" i="15"/>
  <c r="L50" i="15" s="1"/>
  <c r="K49" i="15"/>
  <c r="K50" i="15" s="1"/>
  <c r="J49" i="15"/>
  <c r="J50" i="15" s="1"/>
  <c r="I49" i="15"/>
  <c r="I50" i="15" s="1"/>
  <c r="H49" i="15"/>
  <c r="H50" i="15" s="1"/>
  <c r="G49" i="15"/>
  <c r="G50" i="15" s="1"/>
  <c r="F49" i="15"/>
  <c r="F50" i="15" s="1"/>
  <c r="E49" i="15"/>
  <c r="E50" i="15" s="1"/>
  <c r="R48" i="15"/>
  <c r="R47" i="15"/>
  <c r="Q45" i="15"/>
  <c r="Q46" i="15" s="1"/>
  <c r="P45" i="15"/>
  <c r="P46" i="15" s="1"/>
  <c r="O45" i="15"/>
  <c r="O46" i="15" s="1"/>
  <c r="N45" i="15"/>
  <c r="N46" i="15" s="1"/>
  <c r="M45" i="15"/>
  <c r="M46" i="15" s="1"/>
  <c r="L45" i="15"/>
  <c r="L46" i="15" s="1"/>
  <c r="K45" i="15"/>
  <c r="K46" i="15" s="1"/>
  <c r="J45" i="15"/>
  <c r="J46" i="15" s="1"/>
  <c r="I45" i="15"/>
  <c r="I46" i="15" s="1"/>
  <c r="H45" i="15"/>
  <c r="H46" i="15" s="1"/>
  <c r="G45" i="15"/>
  <c r="G46" i="15" s="1"/>
  <c r="F45" i="15"/>
  <c r="F46" i="15" s="1"/>
  <c r="E45" i="15"/>
  <c r="E46" i="15" s="1"/>
  <c r="R44" i="15"/>
  <c r="R43" i="15"/>
  <c r="R42" i="15"/>
  <c r="Q28" i="15"/>
  <c r="Q29" i="15" s="1"/>
  <c r="P28" i="15"/>
  <c r="P29" i="15" s="1"/>
  <c r="O28" i="15"/>
  <c r="O29" i="15" s="1"/>
  <c r="N28" i="15"/>
  <c r="N29" i="15" s="1"/>
  <c r="M28" i="15"/>
  <c r="M29" i="15" s="1"/>
  <c r="L28" i="15"/>
  <c r="L29" i="15" s="1"/>
  <c r="K28" i="15"/>
  <c r="K29" i="15" s="1"/>
  <c r="J28" i="15"/>
  <c r="J29" i="15" s="1"/>
  <c r="I28" i="15"/>
  <c r="I29" i="15" s="1"/>
  <c r="H28" i="15"/>
  <c r="H29" i="15" s="1"/>
  <c r="G28" i="15"/>
  <c r="G29" i="15" s="1"/>
  <c r="F28" i="15"/>
  <c r="F29" i="15" s="1"/>
  <c r="E28" i="15"/>
  <c r="E29" i="15" s="1"/>
  <c r="R27" i="15"/>
  <c r="R26" i="15"/>
  <c r="R25" i="15"/>
  <c r="R24" i="15"/>
  <c r="R23" i="15"/>
  <c r="R22" i="15"/>
  <c r="R21" i="15"/>
  <c r="R20" i="15"/>
  <c r="R19" i="15"/>
  <c r="R18" i="15"/>
  <c r="R17" i="15"/>
  <c r="R16" i="15"/>
  <c r="Q14" i="15"/>
  <c r="P14" i="15"/>
  <c r="P51" i="15" s="1"/>
  <c r="O14" i="15"/>
  <c r="N14" i="15"/>
  <c r="N51" i="15" s="1"/>
  <c r="M14" i="15"/>
  <c r="L14" i="15"/>
  <c r="L51" i="15" s="1"/>
  <c r="K14" i="15"/>
  <c r="K51" i="15" s="1"/>
  <c r="J14" i="15"/>
  <c r="J51" i="15" s="1"/>
  <c r="I14" i="15"/>
  <c r="H14" i="15"/>
  <c r="G14" i="15"/>
  <c r="F14" i="15"/>
  <c r="F51" i="15" s="1"/>
  <c r="E14" i="15"/>
  <c r="R13" i="15"/>
  <c r="R12" i="15"/>
  <c r="R11" i="15"/>
  <c r="R10" i="15"/>
  <c r="R9" i="15"/>
  <c r="R8" i="15"/>
  <c r="Q28" i="4"/>
  <c r="Q29" i="4" s="1"/>
  <c r="P28" i="4"/>
  <c r="P29" i="4" s="1"/>
  <c r="O28" i="4"/>
  <c r="O29" i="4" s="1"/>
  <c r="N28" i="4"/>
  <c r="N29" i="4" s="1"/>
  <c r="M28" i="4"/>
  <c r="M29" i="4" s="1"/>
  <c r="L28" i="4"/>
  <c r="L29" i="4" s="1"/>
  <c r="K28" i="4"/>
  <c r="K29" i="4" s="1"/>
  <c r="J28" i="4"/>
  <c r="J29" i="4" s="1"/>
  <c r="I28" i="4"/>
  <c r="I29" i="4" s="1"/>
  <c r="H28" i="4"/>
  <c r="H29" i="4" s="1"/>
  <c r="G28" i="4"/>
  <c r="G29" i="4" s="1"/>
  <c r="F28" i="4"/>
  <c r="F29" i="4" s="1"/>
  <c r="E28" i="4"/>
  <c r="E29" i="4" s="1"/>
  <c r="R27" i="4"/>
  <c r="R26" i="4"/>
  <c r="R25" i="4"/>
  <c r="R24" i="4"/>
  <c r="R23" i="4"/>
  <c r="R22" i="4"/>
  <c r="R21" i="4"/>
  <c r="R20" i="4"/>
  <c r="R19" i="4"/>
  <c r="R18" i="4"/>
  <c r="R17" i="4"/>
  <c r="R16" i="4"/>
  <c r="C34" i="5"/>
  <c r="I37" i="5"/>
  <c r="I31" i="5"/>
  <c r="I49" i="5"/>
  <c r="I48" i="5"/>
  <c r="I47" i="5"/>
  <c r="I46" i="5"/>
  <c r="I45" i="5"/>
  <c r="I50" i="5" s="1"/>
  <c r="C35" i="1"/>
  <c r="C21" i="1"/>
  <c r="G7" i="1"/>
  <c r="I49" i="1"/>
  <c r="I48" i="1"/>
  <c r="R35" i="27" l="1"/>
  <c r="R29" i="24"/>
  <c r="R73" i="23"/>
  <c r="E35" i="21" s="1"/>
  <c r="I35" i="21" s="1"/>
  <c r="R46" i="23"/>
  <c r="R35" i="23"/>
  <c r="R29" i="23"/>
  <c r="R73" i="22"/>
  <c r="E34" i="21" s="1"/>
  <c r="I34" i="21" s="1"/>
  <c r="R46" i="22"/>
  <c r="R35" i="20"/>
  <c r="R73" i="15"/>
  <c r="E35" i="5" s="1"/>
  <c r="I35" i="5" s="1"/>
  <c r="R46" i="15"/>
  <c r="R29" i="15"/>
  <c r="R73" i="16"/>
  <c r="E36" i="5" s="1"/>
  <c r="I36" i="5" s="1"/>
  <c r="R46" i="16"/>
  <c r="R29" i="16"/>
  <c r="R35" i="16"/>
  <c r="R29" i="4"/>
  <c r="R35" i="4"/>
  <c r="J29" i="20"/>
  <c r="R29" i="20" s="1"/>
  <c r="J51" i="20"/>
  <c r="M51" i="23"/>
  <c r="L51" i="23"/>
  <c r="K51" i="27"/>
  <c r="N51" i="20"/>
  <c r="O29" i="27"/>
  <c r="O51" i="27"/>
  <c r="O35" i="15"/>
  <c r="R35" i="15" s="1"/>
  <c r="O51" i="15"/>
  <c r="P41" i="23"/>
  <c r="P51" i="23"/>
  <c r="F51" i="20"/>
  <c r="E51" i="23"/>
  <c r="O51" i="24"/>
  <c r="L51" i="20"/>
  <c r="R50" i="26"/>
  <c r="E51" i="27"/>
  <c r="I51" i="27"/>
  <c r="Q51" i="27"/>
  <c r="R50" i="27"/>
  <c r="R50" i="28"/>
  <c r="L51" i="16"/>
  <c r="P51" i="16"/>
  <c r="R50" i="17"/>
  <c r="R50" i="19"/>
  <c r="E51" i="20"/>
  <c r="I51" i="20"/>
  <c r="M51" i="20"/>
  <c r="Q51" i="20"/>
  <c r="R50" i="20"/>
  <c r="L51" i="22"/>
  <c r="P51" i="22"/>
  <c r="L51" i="24"/>
  <c r="P51" i="24"/>
  <c r="F51" i="26"/>
  <c r="J51" i="26"/>
  <c r="N51" i="26"/>
  <c r="F51" i="28"/>
  <c r="J51" i="28"/>
  <c r="N51" i="28"/>
  <c r="P51" i="20"/>
  <c r="M51" i="27"/>
  <c r="E51" i="15"/>
  <c r="I51" i="15"/>
  <c r="M51" i="15"/>
  <c r="Q51" i="15"/>
  <c r="R50" i="15"/>
  <c r="E51" i="16"/>
  <c r="I51" i="16"/>
  <c r="M51" i="16"/>
  <c r="Q51" i="16"/>
  <c r="R50" i="16"/>
  <c r="F51" i="17"/>
  <c r="J51" i="17"/>
  <c r="N51" i="17"/>
  <c r="R29" i="17"/>
  <c r="R46" i="17"/>
  <c r="R73" i="17"/>
  <c r="E36" i="18" s="1"/>
  <c r="I36" i="18" s="1"/>
  <c r="I50" i="18"/>
  <c r="F51" i="19"/>
  <c r="J51" i="19"/>
  <c r="N51" i="19"/>
  <c r="R29" i="19"/>
  <c r="R46" i="19"/>
  <c r="R73" i="19"/>
  <c r="E34" i="18" s="1"/>
  <c r="I34" i="18" s="1"/>
  <c r="R46" i="20"/>
  <c r="R73" i="20"/>
  <c r="E35" i="18" s="1"/>
  <c r="I35" i="18" s="1"/>
  <c r="E51" i="22"/>
  <c r="I51" i="22"/>
  <c r="M51" i="22"/>
  <c r="Q51" i="22"/>
  <c r="R50" i="22"/>
  <c r="R50" i="23"/>
  <c r="E51" i="24"/>
  <c r="I51" i="24"/>
  <c r="M51" i="24"/>
  <c r="Q51" i="24"/>
  <c r="R50" i="24"/>
  <c r="K51" i="26"/>
  <c r="O51" i="26"/>
  <c r="K51" i="28"/>
  <c r="O51" i="28"/>
  <c r="R41" i="15"/>
  <c r="R41" i="19"/>
  <c r="R41" i="17"/>
  <c r="R41" i="24"/>
  <c r="R41" i="26"/>
  <c r="R41" i="28"/>
  <c r="I50" i="25"/>
  <c r="R29" i="26"/>
  <c r="R46" i="26"/>
  <c r="R73" i="26"/>
  <c r="E34" i="25" s="1"/>
  <c r="I34" i="25" s="1"/>
  <c r="R29" i="27"/>
  <c r="R46" i="27"/>
  <c r="R73" i="27"/>
  <c r="E35" i="25" s="1"/>
  <c r="I35" i="25" s="1"/>
  <c r="R29" i="28"/>
  <c r="R46" i="28"/>
  <c r="R73" i="28"/>
  <c r="E36" i="25" s="1"/>
  <c r="I36" i="25" s="1"/>
  <c r="R41" i="4"/>
  <c r="R41" i="16"/>
  <c r="R41" i="20"/>
  <c r="R41" i="22"/>
  <c r="R41" i="23"/>
  <c r="R41" i="27"/>
  <c r="R46" i="24"/>
  <c r="R73" i="24"/>
  <c r="E36" i="21" s="1"/>
  <c r="I36" i="21" s="1"/>
  <c r="R35" i="19"/>
  <c r="R35" i="17"/>
  <c r="R35" i="24"/>
  <c r="R35" i="26"/>
  <c r="R35" i="28"/>
  <c r="H51" i="28"/>
  <c r="G51" i="28"/>
  <c r="H51" i="27"/>
  <c r="G51" i="27"/>
  <c r="H51" i="26"/>
  <c r="G51" i="26"/>
  <c r="H51" i="24"/>
  <c r="G51" i="24"/>
  <c r="H51" i="23"/>
  <c r="G51" i="23"/>
  <c r="G51" i="22"/>
  <c r="H51" i="22"/>
  <c r="H51" i="17"/>
  <c r="G51" i="17"/>
  <c r="H51" i="20"/>
  <c r="G51" i="20"/>
  <c r="H51" i="19"/>
  <c r="G51" i="19"/>
  <c r="H51" i="16"/>
  <c r="G51" i="16"/>
  <c r="H51" i="15"/>
  <c r="G51" i="15"/>
  <c r="R34" i="28"/>
  <c r="R40" i="28"/>
  <c r="R34" i="27"/>
  <c r="R40" i="27"/>
  <c r="R34" i="26"/>
  <c r="R40" i="26"/>
  <c r="C39" i="1"/>
  <c r="C25" i="1"/>
  <c r="R34" i="22"/>
  <c r="R40" i="22"/>
  <c r="R34" i="24"/>
  <c r="R40" i="24"/>
  <c r="R34" i="23"/>
  <c r="R40" i="23"/>
  <c r="C38" i="1"/>
  <c r="C24" i="1"/>
  <c r="R34" i="17"/>
  <c r="R40" i="17"/>
  <c r="R34" i="20"/>
  <c r="R40" i="20"/>
  <c r="R34" i="19"/>
  <c r="R40" i="19"/>
  <c r="C37" i="1"/>
  <c r="C23" i="1"/>
  <c r="R34" i="16"/>
  <c r="R40" i="16"/>
  <c r="R34" i="15"/>
  <c r="R40" i="15"/>
  <c r="R34" i="4"/>
  <c r="R40" i="4"/>
  <c r="R14" i="26"/>
  <c r="E15" i="26"/>
  <c r="E52" i="26" s="1"/>
  <c r="F15" i="26"/>
  <c r="F52" i="26" s="1"/>
  <c r="G15" i="26"/>
  <c r="G52" i="26" s="1"/>
  <c r="H15" i="26"/>
  <c r="H52" i="26" s="1"/>
  <c r="I15" i="26"/>
  <c r="I52" i="26" s="1"/>
  <c r="J15" i="26"/>
  <c r="J52" i="26" s="1"/>
  <c r="K15" i="26"/>
  <c r="K52" i="26" s="1"/>
  <c r="L15" i="26"/>
  <c r="L52" i="26" s="1"/>
  <c r="M15" i="26"/>
  <c r="M52" i="26" s="1"/>
  <c r="N15" i="26"/>
  <c r="N52" i="26" s="1"/>
  <c r="O15" i="26"/>
  <c r="O52" i="26" s="1"/>
  <c r="P15" i="26"/>
  <c r="P52" i="26" s="1"/>
  <c r="Q15" i="26"/>
  <c r="Q52" i="26" s="1"/>
  <c r="R28" i="26"/>
  <c r="R45" i="26"/>
  <c r="R49" i="26"/>
  <c r="R72" i="26"/>
  <c r="F34" i="25" s="1"/>
  <c r="R14" i="27"/>
  <c r="E15" i="27"/>
  <c r="E52" i="27" s="1"/>
  <c r="F15" i="27"/>
  <c r="F52" i="27" s="1"/>
  <c r="G15" i="27"/>
  <c r="G52" i="27" s="1"/>
  <c r="H15" i="27"/>
  <c r="H52" i="27" s="1"/>
  <c r="I15" i="27"/>
  <c r="I52" i="27" s="1"/>
  <c r="J15" i="27"/>
  <c r="J52" i="27" s="1"/>
  <c r="K15" i="27"/>
  <c r="K52" i="27" s="1"/>
  <c r="L15" i="27"/>
  <c r="L52" i="27" s="1"/>
  <c r="M15" i="27"/>
  <c r="M52" i="27" s="1"/>
  <c r="N15" i="27"/>
  <c r="N52" i="27" s="1"/>
  <c r="O15" i="27"/>
  <c r="O52" i="27" s="1"/>
  <c r="P15" i="27"/>
  <c r="P52" i="27" s="1"/>
  <c r="Q15" i="27"/>
  <c r="Q52" i="27" s="1"/>
  <c r="R28" i="27"/>
  <c r="R45" i="27"/>
  <c r="R49" i="27"/>
  <c r="R72" i="27"/>
  <c r="F35" i="25" s="1"/>
  <c r="R14" i="28"/>
  <c r="E15" i="28"/>
  <c r="E52" i="28" s="1"/>
  <c r="F15" i="28"/>
  <c r="F52" i="28" s="1"/>
  <c r="G15" i="28"/>
  <c r="G52" i="28" s="1"/>
  <c r="H15" i="28"/>
  <c r="H52" i="28" s="1"/>
  <c r="I15" i="28"/>
  <c r="I52" i="28" s="1"/>
  <c r="J15" i="28"/>
  <c r="J52" i="28" s="1"/>
  <c r="K15" i="28"/>
  <c r="K52" i="28" s="1"/>
  <c r="L15" i="28"/>
  <c r="L52" i="28" s="1"/>
  <c r="M15" i="28"/>
  <c r="M52" i="28" s="1"/>
  <c r="N15" i="28"/>
  <c r="N52" i="28" s="1"/>
  <c r="O15" i="28"/>
  <c r="O52" i="28" s="1"/>
  <c r="P15" i="28"/>
  <c r="P52" i="28" s="1"/>
  <c r="Q15" i="28"/>
  <c r="Q52" i="28" s="1"/>
  <c r="R28" i="28"/>
  <c r="R45" i="28"/>
  <c r="R49" i="28"/>
  <c r="R72" i="28"/>
  <c r="F36" i="25" s="1"/>
  <c r="R14" i="22"/>
  <c r="E15" i="22"/>
  <c r="E52" i="22" s="1"/>
  <c r="F15" i="22"/>
  <c r="F52" i="22" s="1"/>
  <c r="G15" i="22"/>
  <c r="G52" i="22" s="1"/>
  <c r="H15" i="22"/>
  <c r="H52" i="22" s="1"/>
  <c r="I15" i="22"/>
  <c r="I52" i="22" s="1"/>
  <c r="J15" i="22"/>
  <c r="J52" i="22" s="1"/>
  <c r="K15" i="22"/>
  <c r="K52" i="22" s="1"/>
  <c r="L15" i="22"/>
  <c r="L52" i="22" s="1"/>
  <c r="M15" i="22"/>
  <c r="M52" i="22" s="1"/>
  <c r="N15" i="22"/>
  <c r="N52" i="22" s="1"/>
  <c r="O15" i="22"/>
  <c r="O52" i="22" s="1"/>
  <c r="P15" i="22"/>
  <c r="P52" i="22" s="1"/>
  <c r="Q15" i="22"/>
  <c r="Q52" i="22" s="1"/>
  <c r="R28" i="22"/>
  <c r="R45" i="22"/>
  <c r="R49" i="22"/>
  <c r="R72" i="22"/>
  <c r="F34" i="21" s="1"/>
  <c r="R14" i="23"/>
  <c r="E15" i="23"/>
  <c r="E52" i="23" s="1"/>
  <c r="F15" i="23"/>
  <c r="F52" i="23" s="1"/>
  <c r="G15" i="23"/>
  <c r="G52" i="23" s="1"/>
  <c r="H15" i="23"/>
  <c r="H52" i="23" s="1"/>
  <c r="I15" i="23"/>
  <c r="I52" i="23" s="1"/>
  <c r="J15" i="23"/>
  <c r="J52" i="23" s="1"/>
  <c r="K15" i="23"/>
  <c r="K52" i="23" s="1"/>
  <c r="L15" i="23"/>
  <c r="L52" i="23" s="1"/>
  <c r="M15" i="23"/>
  <c r="M52" i="23" s="1"/>
  <c r="N15" i="23"/>
  <c r="N52" i="23" s="1"/>
  <c r="O15" i="23"/>
  <c r="O52" i="23" s="1"/>
  <c r="P15" i="23"/>
  <c r="P52" i="23" s="1"/>
  <c r="Q15" i="23"/>
  <c r="Q52" i="23" s="1"/>
  <c r="R28" i="23"/>
  <c r="R45" i="23"/>
  <c r="R49" i="23"/>
  <c r="R72" i="23"/>
  <c r="F35" i="21" s="1"/>
  <c r="R14" i="24"/>
  <c r="E15" i="24"/>
  <c r="E52" i="24" s="1"/>
  <c r="F15" i="24"/>
  <c r="F52" i="24" s="1"/>
  <c r="G15" i="24"/>
  <c r="G52" i="24" s="1"/>
  <c r="H15" i="24"/>
  <c r="H52" i="24" s="1"/>
  <c r="I15" i="24"/>
  <c r="I52" i="24" s="1"/>
  <c r="J15" i="24"/>
  <c r="J52" i="24" s="1"/>
  <c r="K15" i="24"/>
  <c r="K52" i="24" s="1"/>
  <c r="L15" i="24"/>
  <c r="L52" i="24" s="1"/>
  <c r="M15" i="24"/>
  <c r="M52" i="24" s="1"/>
  <c r="N15" i="24"/>
  <c r="N52" i="24" s="1"/>
  <c r="O15" i="24"/>
  <c r="O52" i="24" s="1"/>
  <c r="P15" i="24"/>
  <c r="P52" i="24" s="1"/>
  <c r="Q15" i="24"/>
  <c r="Q52" i="24" s="1"/>
  <c r="R28" i="24"/>
  <c r="R45" i="24"/>
  <c r="R49" i="24"/>
  <c r="R72" i="24"/>
  <c r="F36" i="21" s="1"/>
  <c r="R14" i="20"/>
  <c r="E15" i="20"/>
  <c r="E52" i="20" s="1"/>
  <c r="F15" i="20"/>
  <c r="F52" i="20" s="1"/>
  <c r="G15" i="20"/>
  <c r="G52" i="20" s="1"/>
  <c r="H15" i="20"/>
  <c r="H52" i="20" s="1"/>
  <c r="I15" i="20"/>
  <c r="I52" i="20" s="1"/>
  <c r="J15" i="20"/>
  <c r="K15" i="20"/>
  <c r="K52" i="20" s="1"/>
  <c r="L15" i="20"/>
  <c r="L52" i="20" s="1"/>
  <c r="M15" i="20"/>
  <c r="M52" i="20" s="1"/>
  <c r="N15" i="20"/>
  <c r="N52" i="20" s="1"/>
  <c r="O15" i="20"/>
  <c r="O52" i="20" s="1"/>
  <c r="P15" i="20"/>
  <c r="P52" i="20" s="1"/>
  <c r="Q15" i="20"/>
  <c r="Q52" i="20" s="1"/>
  <c r="R28" i="20"/>
  <c r="R45" i="20"/>
  <c r="R49" i="20"/>
  <c r="R72" i="20"/>
  <c r="F35" i="18" s="1"/>
  <c r="R14" i="19"/>
  <c r="E15" i="19"/>
  <c r="E52" i="19" s="1"/>
  <c r="F15" i="19"/>
  <c r="F52" i="19" s="1"/>
  <c r="G15" i="19"/>
  <c r="G52" i="19" s="1"/>
  <c r="H15" i="19"/>
  <c r="H52" i="19" s="1"/>
  <c r="I15" i="19"/>
  <c r="I52" i="19" s="1"/>
  <c r="J15" i="19"/>
  <c r="J52" i="19" s="1"/>
  <c r="K15" i="19"/>
  <c r="K52" i="19" s="1"/>
  <c r="L15" i="19"/>
  <c r="L52" i="19" s="1"/>
  <c r="M15" i="19"/>
  <c r="M52" i="19" s="1"/>
  <c r="N15" i="19"/>
  <c r="N52" i="19" s="1"/>
  <c r="O15" i="19"/>
  <c r="O52" i="19" s="1"/>
  <c r="P15" i="19"/>
  <c r="P52" i="19" s="1"/>
  <c r="Q15" i="19"/>
  <c r="Q52" i="19" s="1"/>
  <c r="R28" i="19"/>
  <c r="R45" i="19"/>
  <c r="R49" i="19"/>
  <c r="R72" i="19"/>
  <c r="F34" i="18" s="1"/>
  <c r="R14" i="17"/>
  <c r="E15" i="17"/>
  <c r="E52" i="17" s="1"/>
  <c r="F15" i="17"/>
  <c r="F52" i="17" s="1"/>
  <c r="G15" i="17"/>
  <c r="G52" i="17" s="1"/>
  <c r="H15" i="17"/>
  <c r="H52" i="17" s="1"/>
  <c r="I15" i="17"/>
  <c r="I52" i="17" s="1"/>
  <c r="J15" i="17"/>
  <c r="J52" i="17" s="1"/>
  <c r="K15" i="17"/>
  <c r="K52" i="17" s="1"/>
  <c r="L15" i="17"/>
  <c r="L52" i="17" s="1"/>
  <c r="M15" i="17"/>
  <c r="M52" i="17" s="1"/>
  <c r="N15" i="17"/>
  <c r="N52" i="17" s="1"/>
  <c r="O15" i="17"/>
  <c r="O52" i="17" s="1"/>
  <c r="P15" i="17"/>
  <c r="P52" i="17" s="1"/>
  <c r="Q15" i="17"/>
  <c r="Q52" i="17" s="1"/>
  <c r="R28" i="17"/>
  <c r="R45" i="17"/>
  <c r="R49" i="17"/>
  <c r="R72" i="17"/>
  <c r="F36" i="18" s="1"/>
  <c r="R14" i="16"/>
  <c r="E15" i="16"/>
  <c r="E52" i="16" s="1"/>
  <c r="F15" i="16"/>
  <c r="F52" i="16" s="1"/>
  <c r="G15" i="16"/>
  <c r="G52" i="16" s="1"/>
  <c r="H15" i="16"/>
  <c r="H52" i="16" s="1"/>
  <c r="I15" i="16"/>
  <c r="I52" i="16" s="1"/>
  <c r="J15" i="16"/>
  <c r="J52" i="16" s="1"/>
  <c r="K15" i="16"/>
  <c r="K52" i="16" s="1"/>
  <c r="L15" i="16"/>
  <c r="L52" i="16" s="1"/>
  <c r="M15" i="16"/>
  <c r="M52" i="16" s="1"/>
  <c r="N15" i="16"/>
  <c r="N52" i="16" s="1"/>
  <c r="O15" i="16"/>
  <c r="O52" i="16" s="1"/>
  <c r="P15" i="16"/>
  <c r="P52" i="16" s="1"/>
  <c r="Q15" i="16"/>
  <c r="Q52" i="16" s="1"/>
  <c r="R28" i="16"/>
  <c r="R45" i="16"/>
  <c r="R49" i="16"/>
  <c r="R72" i="16"/>
  <c r="F36" i="5" s="1"/>
  <c r="R14" i="15"/>
  <c r="E15" i="15"/>
  <c r="E52" i="15" s="1"/>
  <c r="F15" i="15"/>
  <c r="F52" i="15" s="1"/>
  <c r="G15" i="15"/>
  <c r="G52" i="15" s="1"/>
  <c r="H15" i="15"/>
  <c r="H52" i="15" s="1"/>
  <c r="I15" i="15"/>
  <c r="I52" i="15" s="1"/>
  <c r="J15" i="15"/>
  <c r="J52" i="15" s="1"/>
  <c r="K15" i="15"/>
  <c r="K52" i="15" s="1"/>
  <c r="L15" i="15"/>
  <c r="L52" i="15" s="1"/>
  <c r="M15" i="15"/>
  <c r="M52" i="15" s="1"/>
  <c r="N15" i="15"/>
  <c r="N52" i="15" s="1"/>
  <c r="O15" i="15"/>
  <c r="P15" i="15"/>
  <c r="P52" i="15" s="1"/>
  <c r="Q15" i="15"/>
  <c r="Q52" i="15" s="1"/>
  <c r="R28" i="15"/>
  <c r="R45" i="15"/>
  <c r="R49" i="15"/>
  <c r="R72" i="15"/>
  <c r="F35" i="5" s="1"/>
  <c r="R28" i="4"/>
  <c r="I38" i="21" l="1"/>
  <c r="E38" i="1" s="1"/>
  <c r="I38" i="1" s="1"/>
  <c r="I38" i="18"/>
  <c r="E37" i="1" s="1"/>
  <c r="I37" i="1" s="1"/>
  <c r="J52" i="20"/>
  <c r="O52" i="15"/>
  <c r="I38" i="25"/>
  <c r="E39" i="1" s="1"/>
  <c r="I39" i="1" s="1"/>
  <c r="F38" i="21"/>
  <c r="F38" i="1" s="1"/>
  <c r="F38" i="18"/>
  <c r="F37" i="1" s="1"/>
  <c r="R15" i="28"/>
  <c r="R15" i="27"/>
  <c r="F38" i="25"/>
  <c r="F39" i="1" s="1"/>
  <c r="R15" i="26"/>
  <c r="R15" i="24"/>
  <c r="R15" i="23"/>
  <c r="R15" i="22"/>
  <c r="R15" i="20"/>
  <c r="R15" i="19"/>
  <c r="R15" i="17"/>
  <c r="R15" i="16"/>
  <c r="R15" i="15"/>
  <c r="F54" i="26" l="1"/>
  <c r="F56" i="26" s="1"/>
  <c r="G54" i="26"/>
  <c r="G56" i="26" s="1"/>
  <c r="H54" i="26"/>
  <c r="H56" i="26" s="1"/>
  <c r="I54" i="26"/>
  <c r="I56" i="26" s="1"/>
  <c r="J54" i="26"/>
  <c r="J56" i="26" s="1"/>
  <c r="K54" i="26"/>
  <c r="K56" i="26" s="1"/>
  <c r="L54" i="26"/>
  <c r="L56" i="26" s="1"/>
  <c r="M54" i="26"/>
  <c r="M56" i="26" s="1"/>
  <c r="N54" i="26"/>
  <c r="N56" i="26" s="1"/>
  <c r="O54" i="26"/>
  <c r="O56" i="26" s="1"/>
  <c r="P54" i="26"/>
  <c r="P56" i="26" s="1"/>
  <c r="Q54" i="26"/>
  <c r="Q56" i="26" s="1"/>
  <c r="F54" i="27"/>
  <c r="F56" i="27" s="1"/>
  <c r="G54" i="27"/>
  <c r="G56" i="27" s="1"/>
  <c r="H54" i="27"/>
  <c r="H56" i="27" s="1"/>
  <c r="I54" i="27"/>
  <c r="I56" i="27" s="1"/>
  <c r="J54" i="27"/>
  <c r="J56" i="27" s="1"/>
  <c r="K54" i="27"/>
  <c r="K56" i="27" s="1"/>
  <c r="L54" i="27"/>
  <c r="L56" i="27" s="1"/>
  <c r="M54" i="27"/>
  <c r="M56" i="27" s="1"/>
  <c r="N54" i="27"/>
  <c r="N56" i="27" s="1"/>
  <c r="O54" i="27"/>
  <c r="O56" i="27" s="1"/>
  <c r="P54" i="27"/>
  <c r="P56" i="27" s="1"/>
  <c r="Q54" i="27"/>
  <c r="Q56" i="27" s="1"/>
  <c r="F54" i="28"/>
  <c r="F56" i="28" s="1"/>
  <c r="G54" i="28"/>
  <c r="G56" i="28" s="1"/>
  <c r="H54" i="28"/>
  <c r="H56" i="28" s="1"/>
  <c r="I54" i="28"/>
  <c r="I56" i="28" s="1"/>
  <c r="J54" i="28"/>
  <c r="J56" i="28" s="1"/>
  <c r="K54" i="28"/>
  <c r="K56" i="28" s="1"/>
  <c r="L54" i="28"/>
  <c r="L56" i="28" s="1"/>
  <c r="M54" i="28"/>
  <c r="M56" i="28" s="1"/>
  <c r="N54" i="28"/>
  <c r="N56" i="28" s="1"/>
  <c r="O54" i="28"/>
  <c r="O56" i="28" s="1"/>
  <c r="P54" i="28"/>
  <c r="P56" i="28" s="1"/>
  <c r="Q54" i="28"/>
  <c r="Q56" i="28" s="1"/>
  <c r="J53" i="26"/>
  <c r="J55" i="26" s="1"/>
  <c r="K53" i="26"/>
  <c r="K55" i="26" s="1"/>
  <c r="L53" i="26"/>
  <c r="L55" i="26" s="1"/>
  <c r="M53" i="26"/>
  <c r="M55" i="26" s="1"/>
  <c r="N53" i="26"/>
  <c r="N55" i="26" s="1"/>
  <c r="O53" i="26"/>
  <c r="O55" i="26" s="1"/>
  <c r="P53" i="26"/>
  <c r="P55" i="26" s="1"/>
  <c r="Q53" i="26"/>
  <c r="Q55" i="26" s="1"/>
  <c r="F53" i="26"/>
  <c r="F55" i="26" s="1"/>
  <c r="G53" i="26"/>
  <c r="G55" i="26" s="1"/>
  <c r="H53" i="26"/>
  <c r="H55" i="26" s="1"/>
  <c r="I53" i="26"/>
  <c r="I55" i="26" s="1"/>
  <c r="F53" i="27"/>
  <c r="F55" i="27" s="1"/>
  <c r="G53" i="27"/>
  <c r="G55" i="27" s="1"/>
  <c r="H53" i="27"/>
  <c r="H55" i="27" s="1"/>
  <c r="I53" i="27"/>
  <c r="I55" i="27" s="1"/>
  <c r="J53" i="27"/>
  <c r="J55" i="27" s="1"/>
  <c r="K53" i="27"/>
  <c r="K55" i="27" s="1"/>
  <c r="L53" i="27"/>
  <c r="L55" i="27" s="1"/>
  <c r="M53" i="27"/>
  <c r="M55" i="27" s="1"/>
  <c r="N53" i="27"/>
  <c r="N55" i="27" s="1"/>
  <c r="O53" i="27"/>
  <c r="O55" i="27" s="1"/>
  <c r="P53" i="27"/>
  <c r="P55" i="27" s="1"/>
  <c r="Q53" i="27"/>
  <c r="Q55" i="27" s="1"/>
  <c r="F53" i="28"/>
  <c r="F55" i="28" s="1"/>
  <c r="G53" i="28"/>
  <c r="G55" i="28" s="1"/>
  <c r="H53" i="28"/>
  <c r="H55" i="28" s="1"/>
  <c r="I53" i="28"/>
  <c r="I55" i="28" s="1"/>
  <c r="J53" i="28"/>
  <c r="J55" i="28" s="1"/>
  <c r="K53" i="28"/>
  <c r="K55" i="28" s="1"/>
  <c r="L53" i="28"/>
  <c r="L55" i="28" s="1"/>
  <c r="M53" i="28"/>
  <c r="M55" i="28" s="1"/>
  <c r="N53" i="28"/>
  <c r="N55" i="28" s="1"/>
  <c r="O53" i="28"/>
  <c r="O55" i="28" s="1"/>
  <c r="P53" i="28"/>
  <c r="P55" i="28" s="1"/>
  <c r="Q53" i="28"/>
  <c r="Q55" i="28" s="1"/>
  <c r="F54" i="22"/>
  <c r="F56" i="22" s="1"/>
  <c r="G54" i="22"/>
  <c r="G56" i="22" s="1"/>
  <c r="H54" i="22"/>
  <c r="H56" i="22" s="1"/>
  <c r="I54" i="22"/>
  <c r="I56" i="22" s="1"/>
  <c r="J54" i="22"/>
  <c r="J56" i="22" s="1"/>
  <c r="K54" i="22"/>
  <c r="K56" i="22" s="1"/>
  <c r="L54" i="22"/>
  <c r="L56" i="22" s="1"/>
  <c r="M54" i="22"/>
  <c r="M56" i="22" s="1"/>
  <c r="N54" i="22"/>
  <c r="N56" i="22" s="1"/>
  <c r="O54" i="22"/>
  <c r="O56" i="22" s="1"/>
  <c r="P54" i="22"/>
  <c r="P56" i="22" s="1"/>
  <c r="Q54" i="22"/>
  <c r="Q56" i="22" s="1"/>
  <c r="F54" i="23"/>
  <c r="F56" i="23" s="1"/>
  <c r="G54" i="23"/>
  <c r="G56" i="23" s="1"/>
  <c r="H54" i="23"/>
  <c r="H56" i="23" s="1"/>
  <c r="I54" i="23"/>
  <c r="I56" i="23" s="1"/>
  <c r="J54" i="23"/>
  <c r="J56" i="23" s="1"/>
  <c r="K54" i="23"/>
  <c r="K56" i="23" s="1"/>
  <c r="L54" i="23"/>
  <c r="L56" i="23" s="1"/>
  <c r="M54" i="23"/>
  <c r="M56" i="23" s="1"/>
  <c r="N54" i="23"/>
  <c r="N56" i="23" s="1"/>
  <c r="O54" i="23"/>
  <c r="O56" i="23" s="1"/>
  <c r="P54" i="23"/>
  <c r="P56" i="23" s="1"/>
  <c r="Q54" i="23"/>
  <c r="Q56" i="23" s="1"/>
  <c r="F54" i="24"/>
  <c r="F56" i="24" s="1"/>
  <c r="G54" i="24"/>
  <c r="G56" i="24" s="1"/>
  <c r="H54" i="24"/>
  <c r="H56" i="24" s="1"/>
  <c r="I54" i="24"/>
  <c r="I56" i="24" s="1"/>
  <c r="J54" i="24"/>
  <c r="J56" i="24" s="1"/>
  <c r="K54" i="24"/>
  <c r="K56" i="24" s="1"/>
  <c r="L54" i="24"/>
  <c r="L56" i="24" s="1"/>
  <c r="M54" i="24"/>
  <c r="M56" i="24" s="1"/>
  <c r="N54" i="24"/>
  <c r="N56" i="24" s="1"/>
  <c r="O54" i="24"/>
  <c r="O56" i="24" s="1"/>
  <c r="P54" i="24"/>
  <c r="P56" i="24" s="1"/>
  <c r="Q54" i="24"/>
  <c r="Q56" i="24" s="1"/>
  <c r="J53" i="22"/>
  <c r="J55" i="22" s="1"/>
  <c r="K53" i="22"/>
  <c r="K55" i="22" s="1"/>
  <c r="L53" i="22"/>
  <c r="L55" i="22" s="1"/>
  <c r="M53" i="22"/>
  <c r="M55" i="22" s="1"/>
  <c r="N53" i="22"/>
  <c r="N55" i="22" s="1"/>
  <c r="O53" i="22"/>
  <c r="O55" i="22" s="1"/>
  <c r="P53" i="22"/>
  <c r="P55" i="22" s="1"/>
  <c r="Q53" i="22"/>
  <c r="Q55" i="22" s="1"/>
  <c r="F53" i="22"/>
  <c r="F55" i="22" s="1"/>
  <c r="G53" i="22"/>
  <c r="G55" i="22" s="1"/>
  <c r="H53" i="22"/>
  <c r="H55" i="22" s="1"/>
  <c r="I53" i="22"/>
  <c r="I55" i="22" s="1"/>
  <c r="F53" i="23"/>
  <c r="F55" i="23" s="1"/>
  <c r="G53" i="23"/>
  <c r="G55" i="23" s="1"/>
  <c r="H53" i="23"/>
  <c r="H55" i="23" s="1"/>
  <c r="I53" i="23"/>
  <c r="I55" i="23" s="1"/>
  <c r="J53" i="23"/>
  <c r="J55" i="23" s="1"/>
  <c r="K53" i="23"/>
  <c r="K55" i="23" s="1"/>
  <c r="L53" i="23"/>
  <c r="L55" i="23" s="1"/>
  <c r="M53" i="23"/>
  <c r="M55" i="23" s="1"/>
  <c r="N53" i="23"/>
  <c r="N55" i="23" s="1"/>
  <c r="O53" i="23"/>
  <c r="O55" i="23" s="1"/>
  <c r="P53" i="23"/>
  <c r="P55" i="23" s="1"/>
  <c r="Q53" i="23"/>
  <c r="Q55" i="23" s="1"/>
  <c r="F53" i="24"/>
  <c r="F55" i="24" s="1"/>
  <c r="G53" i="24"/>
  <c r="G55" i="24" s="1"/>
  <c r="H53" i="24"/>
  <c r="H55" i="24" s="1"/>
  <c r="I53" i="24"/>
  <c r="I55" i="24" s="1"/>
  <c r="J53" i="24"/>
  <c r="J55" i="24" s="1"/>
  <c r="K53" i="24"/>
  <c r="K55" i="24" s="1"/>
  <c r="L53" i="24"/>
  <c r="L55" i="24" s="1"/>
  <c r="M53" i="24"/>
  <c r="M55" i="24" s="1"/>
  <c r="N53" i="24"/>
  <c r="N55" i="24" s="1"/>
  <c r="O53" i="24"/>
  <c r="O55" i="24" s="1"/>
  <c r="P53" i="24"/>
  <c r="P55" i="24" s="1"/>
  <c r="Q53" i="24"/>
  <c r="Q55" i="24" s="1"/>
  <c r="F54" i="20"/>
  <c r="F56" i="20" s="1"/>
  <c r="G54" i="20"/>
  <c r="G56" i="20" s="1"/>
  <c r="H54" i="20"/>
  <c r="H56" i="20" s="1"/>
  <c r="I54" i="20"/>
  <c r="I56" i="20" s="1"/>
  <c r="J54" i="20"/>
  <c r="J56" i="20" s="1"/>
  <c r="K54" i="20"/>
  <c r="K56" i="20" s="1"/>
  <c r="L54" i="20"/>
  <c r="L56" i="20" s="1"/>
  <c r="M54" i="20"/>
  <c r="M56" i="20" s="1"/>
  <c r="N54" i="20"/>
  <c r="N56" i="20" s="1"/>
  <c r="O54" i="20"/>
  <c r="O56" i="20" s="1"/>
  <c r="P54" i="20"/>
  <c r="P56" i="20" s="1"/>
  <c r="Q54" i="20"/>
  <c r="Q56" i="20" s="1"/>
  <c r="F53" i="20"/>
  <c r="F55" i="20" s="1"/>
  <c r="G53" i="20"/>
  <c r="G55" i="20" s="1"/>
  <c r="H53" i="20"/>
  <c r="H55" i="20" s="1"/>
  <c r="I53" i="20"/>
  <c r="I55" i="20" s="1"/>
  <c r="J53" i="20"/>
  <c r="J55" i="20" s="1"/>
  <c r="K53" i="20"/>
  <c r="K55" i="20" s="1"/>
  <c r="L53" i="20"/>
  <c r="L55" i="20" s="1"/>
  <c r="M53" i="20"/>
  <c r="M55" i="20" s="1"/>
  <c r="N53" i="20"/>
  <c r="N55" i="20" s="1"/>
  <c r="O53" i="20"/>
  <c r="O55" i="20" s="1"/>
  <c r="P53" i="20"/>
  <c r="P55" i="20" s="1"/>
  <c r="Q53" i="20"/>
  <c r="Q55" i="20" s="1"/>
  <c r="F54" i="19"/>
  <c r="F56" i="19" s="1"/>
  <c r="G54" i="19"/>
  <c r="G56" i="19" s="1"/>
  <c r="H54" i="19"/>
  <c r="H56" i="19" s="1"/>
  <c r="I54" i="19"/>
  <c r="I56" i="19" s="1"/>
  <c r="J54" i="19"/>
  <c r="J56" i="19" s="1"/>
  <c r="K54" i="19"/>
  <c r="K56" i="19" s="1"/>
  <c r="L54" i="19"/>
  <c r="L56" i="19" s="1"/>
  <c r="M54" i="19"/>
  <c r="M56" i="19" s="1"/>
  <c r="N54" i="19"/>
  <c r="N56" i="19" s="1"/>
  <c r="O54" i="19"/>
  <c r="O56" i="19" s="1"/>
  <c r="P54" i="19"/>
  <c r="P56" i="19" s="1"/>
  <c r="Q54" i="19"/>
  <c r="Q56" i="19" s="1"/>
  <c r="F53" i="19"/>
  <c r="F55" i="19" s="1"/>
  <c r="G53" i="19"/>
  <c r="G55" i="19" s="1"/>
  <c r="H53" i="19"/>
  <c r="H55" i="19" s="1"/>
  <c r="I53" i="19"/>
  <c r="I55" i="19" s="1"/>
  <c r="J53" i="19"/>
  <c r="J55" i="19" s="1"/>
  <c r="K53" i="19"/>
  <c r="K55" i="19" s="1"/>
  <c r="L53" i="19"/>
  <c r="L55" i="19" s="1"/>
  <c r="M53" i="19"/>
  <c r="M55" i="19" s="1"/>
  <c r="N53" i="19"/>
  <c r="N55" i="19" s="1"/>
  <c r="O53" i="19"/>
  <c r="O55" i="19" s="1"/>
  <c r="P53" i="19"/>
  <c r="P55" i="19" s="1"/>
  <c r="Q53" i="19"/>
  <c r="Q55" i="19" s="1"/>
  <c r="F54" i="17"/>
  <c r="F56" i="17" s="1"/>
  <c r="G54" i="17"/>
  <c r="G56" i="17" s="1"/>
  <c r="H54" i="17"/>
  <c r="H56" i="17" s="1"/>
  <c r="I54" i="17"/>
  <c r="I56" i="17" s="1"/>
  <c r="J54" i="17"/>
  <c r="J56" i="17" s="1"/>
  <c r="K54" i="17"/>
  <c r="K56" i="17" s="1"/>
  <c r="L54" i="17"/>
  <c r="L56" i="17" s="1"/>
  <c r="M54" i="17"/>
  <c r="M56" i="17" s="1"/>
  <c r="N54" i="17"/>
  <c r="N56" i="17" s="1"/>
  <c r="O54" i="17"/>
  <c r="O56" i="17" s="1"/>
  <c r="P54" i="17"/>
  <c r="P56" i="17" s="1"/>
  <c r="Q54" i="17"/>
  <c r="Q56" i="17" s="1"/>
  <c r="F53" i="17"/>
  <c r="F55" i="17" s="1"/>
  <c r="G53" i="17"/>
  <c r="G55" i="17" s="1"/>
  <c r="H53" i="17"/>
  <c r="H55" i="17" s="1"/>
  <c r="I53" i="17"/>
  <c r="I55" i="17" s="1"/>
  <c r="J53" i="17"/>
  <c r="J55" i="17" s="1"/>
  <c r="K53" i="17"/>
  <c r="K55" i="17" s="1"/>
  <c r="L53" i="17"/>
  <c r="L55" i="17" s="1"/>
  <c r="M53" i="17"/>
  <c r="M55" i="17" s="1"/>
  <c r="N53" i="17"/>
  <c r="N55" i="17" s="1"/>
  <c r="O53" i="17"/>
  <c r="O55" i="17" s="1"/>
  <c r="P53" i="17"/>
  <c r="P55" i="17" s="1"/>
  <c r="Q53" i="17"/>
  <c r="Q55" i="17" s="1"/>
  <c r="F54" i="16"/>
  <c r="F56" i="16" s="1"/>
  <c r="G54" i="16"/>
  <c r="G56" i="16" s="1"/>
  <c r="H54" i="16"/>
  <c r="H56" i="16" s="1"/>
  <c r="I54" i="16"/>
  <c r="I56" i="16" s="1"/>
  <c r="J54" i="16"/>
  <c r="J56" i="16" s="1"/>
  <c r="K54" i="16"/>
  <c r="K56" i="16" s="1"/>
  <c r="L54" i="16"/>
  <c r="L56" i="16" s="1"/>
  <c r="M54" i="16"/>
  <c r="M56" i="16" s="1"/>
  <c r="N54" i="16"/>
  <c r="N56" i="16" s="1"/>
  <c r="O54" i="16"/>
  <c r="O56" i="16" s="1"/>
  <c r="P54" i="16"/>
  <c r="P56" i="16" s="1"/>
  <c r="Q54" i="16"/>
  <c r="Q56" i="16" s="1"/>
  <c r="F53" i="16"/>
  <c r="F55" i="16" s="1"/>
  <c r="G53" i="16"/>
  <c r="G55" i="16" s="1"/>
  <c r="H53" i="16"/>
  <c r="H55" i="16" s="1"/>
  <c r="I53" i="16"/>
  <c r="I55" i="16" s="1"/>
  <c r="J53" i="16"/>
  <c r="J55" i="16" s="1"/>
  <c r="K53" i="16"/>
  <c r="K55" i="16" s="1"/>
  <c r="L53" i="16"/>
  <c r="L55" i="16" s="1"/>
  <c r="M53" i="16"/>
  <c r="M55" i="16" s="1"/>
  <c r="N53" i="16"/>
  <c r="N55" i="16" s="1"/>
  <c r="O53" i="16"/>
  <c r="O55" i="16" s="1"/>
  <c r="P53" i="16"/>
  <c r="P55" i="16" s="1"/>
  <c r="Q53" i="16"/>
  <c r="Q55" i="16" s="1"/>
  <c r="F54" i="15"/>
  <c r="F56" i="15" s="1"/>
  <c r="G54" i="15"/>
  <c r="G56" i="15" s="1"/>
  <c r="H54" i="15"/>
  <c r="H56" i="15" s="1"/>
  <c r="I54" i="15"/>
  <c r="I56" i="15" s="1"/>
  <c r="J54" i="15"/>
  <c r="J56" i="15" s="1"/>
  <c r="K54" i="15"/>
  <c r="K56" i="15" s="1"/>
  <c r="L54" i="15"/>
  <c r="L56" i="15" s="1"/>
  <c r="M54" i="15"/>
  <c r="M56" i="15" s="1"/>
  <c r="N54" i="15"/>
  <c r="N56" i="15" s="1"/>
  <c r="O54" i="15"/>
  <c r="O56" i="15" s="1"/>
  <c r="P54" i="15"/>
  <c r="P56" i="15" s="1"/>
  <c r="Q54" i="15"/>
  <c r="Q56" i="15" s="1"/>
  <c r="F53" i="15"/>
  <c r="F55" i="15" s="1"/>
  <c r="G53" i="15"/>
  <c r="G55" i="15" s="1"/>
  <c r="H53" i="15"/>
  <c r="H55" i="15" s="1"/>
  <c r="I53" i="15"/>
  <c r="I55" i="15" s="1"/>
  <c r="J53" i="15"/>
  <c r="J55" i="15" s="1"/>
  <c r="K53" i="15"/>
  <c r="K55" i="15" s="1"/>
  <c r="L53" i="15"/>
  <c r="L55" i="15" s="1"/>
  <c r="M53" i="15"/>
  <c r="M55" i="15" s="1"/>
  <c r="N53" i="15"/>
  <c r="N55" i="15" s="1"/>
  <c r="O53" i="15"/>
  <c r="O55" i="15" s="1"/>
  <c r="P53" i="15"/>
  <c r="P55" i="15" s="1"/>
  <c r="Q53" i="15"/>
  <c r="Q55" i="15" s="1"/>
  <c r="F72" i="4"/>
  <c r="F73" i="4" s="1"/>
  <c r="H72" i="4"/>
  <c r="H73" i="4" s="1"/>
  <c r="I72" i="4"/>
  <c r="I73" i="4" s="1"/>
  <c r="J72" i="4"/>
  <c r="J73" i="4" s="1"/>
  <c r="K72" i="4"/>
  <c r="K73" i="4" s="1"/>
  <c r="L72" i="4"/>
  <c r="L73" i="4" s="1"/>
  <c r="M72" i="4"/>
  <c r="M73" i="4" s="1"/>
  <c r="N72" i="4"/>
  <c r="N73" i="4" s="1"/>
  <c r="O72" i="4"/>
  <c r="O73" i="4" s="1"/>
  <c r="P72" i="4"/>
  <c r="P73" i="4" s="1"/>
  <c r="G17" i="5"/>
  <c r="E53" i="28" l="1"/>
  <c r="R53" i="28" s="1"/>
  <c r="F30" i="25" s="1"/>
  <c r="R51" i="28"/>
  <c r="F24" i="25" s="1"/>
  <c r="E53" i="27"/>
  <c r="R53" i="27" s="1"/>
  <c r="F29" i="25" s="1"/>
  <c r="R51" i="27"/>
  <c r="F23" i="25" s="1"/>
  <c r="E53" i="26"/>
  <c r="R53" i="26" s="1"/>
  <c r="F28" i="25" s="1"/>
  <c r="F32" i="25" s="1"/>
  <c r="R51" i="26"/>
  <c r="F22" i="25" s="1"/>
  <c r="E53" i="24"/>
  <c r="R53" i="24" s="1"/>
  <c r="F30" i="21" s="1"/>
  <c r="R51" i="24"/>
  <c r="F24" i="21" s="1"/>
  <c r="E53" i="23"/>
  <c r="R53" i="23" s="1"/>
  <c r="F29" i="21" s="1"/>
  <c r="R51" i="23"/>
  <c r="F23" i="21" s="1"/>
  <c r="E53" i="22"/>
  <c r="R53" i="22" s="1"/>
  <c r="F28" i="21" s="1"/>
  <c r="R51" i="22"/>
  <c r="F22" i="21" s="1"/>
  <c r="F26" i="21" s="1"/>
  <c r="F24" i="1" s="1"/>
  <c r="E53" i="20"/>
  <c r="R53" i="20" s="1"/>
  <c r="F29" i="18" s="1"/>
  <c r="R51" i="20"/>
  <c r="F23" i="18" s="1"/>
  <c r="E53" i="19"/>
  <c r="R53" i="19" s="1"/>
  <c r="F28" i="18" s="1"/>
  <c r="R51" i="19"/>
  <c r="F22" i="18" s="1"/>
  <c r="E53" i="17"/>
  <c r="R53" i="17" s="1"/>
  <c r="F30" i="18" s="1"/>
  <c r="R51" i="17"/>
  <c r="F24" i="18" s="1"/>
  <c r="E53" i="16"/>
  <c r="R53" i="16" s="1"/>
  <c r="F30" i="5" s="1"/>
  <c r="R51" i="16"/>
  <c r="F24" i="5" s="1"/>
  <c r="E53" i="15"/>
  <c r="R53" i="15" s="1"/>
  <c r="F29" i="5" s="1"/>
  <c r="R51" i="15"/>
  <c r="F23" i="5" s="1"/>
  <c r="Q72" i="4"/>
  <c r="Q73" i="4" s="1"/>
  <c r="G72" i="4"/>
  <c r="G73" i="4" s="1"/>
  <c r="E72" i="4"/>
  <c r="R71" i="4"/>
  <c r="R70" i="4"/>
  <c r="R69" i="4"/>
  <c r="R68" i="4"/>
  <c r="R67" i="4"/>
  <c r="R66" i="4"/>
  <c r="R65" i="4"/>
  <c r="R64" i="4"/>
  <c r="R63" i="4"/>
  <c r="R62" i="4"/>
  <c r="R61" i="4"/>
  <c r="R60" i="4"/>
  <c r="Q49" i="4"/>
  <c r="Q50" i="4" s="1"/>
  <c r="P49" i="4"/>
  <c r="P50" i="4" s="1"/>
  <c r="O49" i="4"/>
  <c r="O50" i="4" s="1"/>
  <c r="N49" i="4"/>
  <c r="N50" i="4" s="1"/>
  <c r="M49" i="4"/>
  <c r="M50" i="4" s="1"/>
  <c r="L49" i="4"/>
  <c r="L50" i="4" s="1"/>
  <c r="K49" i="4"/>
  <c r="K50" i="4" s="1"/>
  <c r="J49" i="4"/>
  <c r="J50" i="4" s="1"/>
  <c r="I49" i="4"/>
  <c r="I50" i="4" s="1"/>
  <c r="H49" i="4"/>
  <c r="H50" i="4" s="1"/>
  <c r="G49" i="4"/>
  <c r="G50" i="4" s="1"/>
  <c r="F49" i="4"/>
  <c r="F50" i="4" s="1"/>
  <c r="E49" i="4"/>
  <c r="E50" i="4" s="1"/>
  <c r="R48" i="4"/>
  <c r="R47" i="4"/>
  <c r="Q45" i="4"/>
  <c r="Q46" i="4" s="1"/>
  <c r="P45" i="4"/>
  <c r="P46" i="4" s="1"/>
  <c r="O45" i="4"/>
  <c r="O46" i="4" s="1"/>
  <c r="N45" i="4"/>
  <c r="N46" i="4" s="1"/>
  <c r="M45" i="4"/>
  <c r="M46" i="4" s="1"/>
  <c r="L45" i="4"/>
  <c r="L46" i="4" s="1"/>
  <c r="K45" i="4"/>
  <c r="K46" i="4" s="1"/>
  <c r="J45" i="4"/>
  <c r="J46" i="4" s="1"/>
  <c r="I45" i="4"/>
  <c r="I46" i="4" s="1"/>
  <c r="H45" i="4"/>
  <c r="H46" i="4" s="1"/>
  <c r="G45" i="4"/>
  <c r="G46" i="4" s="1"/>
  <c r="F45" i="4"/>
  <c r="F46" i="4" s="1"/>
  <c r="E45" i="4"/>
  <c r="E46" i="4" s="1"/>
  <c r="R46" i="4" s="1"/>
  <c r="R44" i="4"/>
  <c r="R43" i="4"/>
  <c r="R42" i="4"/>
  <c r="Q14" i="4"/>
  <c r="Q51" i="4" s="1"/>
  <c r="P14" i="4"/>
  <c r="P51" i="4" s="1"/>
  <c r="P53" i="4" s="1"/>
  <c r="O14" i="4"/>
  <c r="O51" i="4" s="1"/>
  <c r="O53" i="4" s="1"/>
  <c r="N14" i="4"/>
  <c r="N51" i="4" s="1"/>
  <c r="N53" i="4" s="1"/>
  <c r="M14" i="4"/>
  <c r="M51" i="4" s="1"/>
  <c r="M53" i="4" s="1"/>
  <c r="L14" i="4"/>
  <c r="L51" i="4" s="1"/>
  <c r="L53" i="4" s="1"/>
  <c r="K14" i="4"/>
  <c r="K51" i="4" s="1"/>
  <c r="K53" i="4" s="1"/>
  <c r="J14" i="4"/>
  <c r="J51" i="4" s="1"/>
  <c r="J53" i="4" s="1"/>
  <c r="I14" i="4"/>
  <c r="I51" i="4" s="1"/>
  <c r="I53" i="4" s="1"/>
  <c r="H14" i="4"/>
  <c r="H51" i="4" s="1"/>
  <c r="H53" i="4" s="1"/>
  <c r="G14" i="4"/>
  <c r="G51" i="4" s="1"/>
  <c r="G53" i="4" s="1"/>
  <c r="F14" i="4"/>
  <c r="F51" i="4" s="1"/>
  <c r="E14" i="4"/>
  <c r="E51" i="4" s="1"/>
  <c r="R13" i="4"/>
  <c r="R12" i="4"/>
  <c r="R11" i="4"/>
  <c r="R10" i="4"/>
  <c r="R9" i="4"/>
  <c r="R8" i="4"/>
  <c r="F72" i="3"/>
  <c r="F73" i="3" s="1"/>
  <c r="O40" i="3"/>
  <c r="N14" i="3"/>
  <c r="J14" i="3"/>
  <c r="J40" i="3"/>
  <c r="H14" i="3"/>
  <c r="H40" i="3"/>
  <c r="G40" i="3"/>
  <c r="G41" i="3" s="1"/>
  <c r="F14" i="3"/>
  <c r="F40" i="3"/>
  <c r="F41" i="3" s="1"/>
  <c r="E14" i="3"/>
  <c r="E40" i="3"/>
  <c r="E41" i="3" s="1"/>
  <c r="E72" i="3"/>
  <c r="G72" i="3"/>
  <c r="G73" i="3" s="1"/>
  <c r="H72" i="3"/>
  <c r="H73" i="3" s="1"/>
  <c r="I72" i="3"/>
  <c r="I73" i="3" s="1"/>
  <c r="J72" i="3"/>
  <c r="J73" i="3" s="1"/>
  <c r="K72" i="3"/>
  <c r="K73" i="3" s="1"/>
  <c r="L72" i="3"/>
  <c r="L73" i="3" s="1"/>
  <c r="M72" i="3"/>
  <c r="M73" i="3" s="1"/>
  <c r="N72" i="3"/>
  <c r="N73" i="3" s="1"/>
  <c r="O72" i="3"/>
  <c r="O73" i="3" s="1"/>
  <c r="P72" i="3"/>
  <c r="P73" i="3" s="1"/>
  <c r="Q72" i="3"/>
  <c r="Q73" i="3" s="1"/>
  <c r="R71" i="3"/>
  <c r="R70" i="3"/>
  <c r="R69" i="3"/>
  <c r="R68" i="3"/>
  <c r="R67" i="3"/>
  <c r="R66" i="3"/>
  <c r="R65" i="3"/>
  <c r="R64" i="3"/>
  <c r="R63" i="3"/>
  <c r="R62" i="3"/>
  <c r="R61" i="3"/>
  <c r="R60" i="3"/>
  <c r="E15" i="3"/>
  <c r="E28" i="3"/>
  <c r="E29" i="3" s="1"/>
  <c r="E34" i="3"/>
  <c r="E35" i="3" s="1"/>
  <c r="E45" i="3"/>
  <c r="E46" i="3" s="1"/>
  <c r="E49" i="3"/>
  <c r="E50" i="3" s="1"/>
  <c r="F15" i="3"/>
  <c r="F28" i="3"/>
  <c r="F29" i="3"/>
  <c r="F34" i="3"/>
  <c r="F35" i="3"/>
  <c r="F45" i="3"/>
  <c r="F46" i="3" s="1"/>
  <c r="F49" i="3"/>
  <c r="F50" i="3" s="1"/>
  <c r="G14" i="3"/>
  <c r="G15" i="3"/>
  <c r="G28" i="3"/>
  <c r="G29" i="3"/>
  <c r="G34" i="3"/>
  <c r="G35" i="3"/>
  <c r="G45" i="3"/>
  <c r="G46" i="3"/>
  <c r="G49" i="3"/>
  <c r="G50" i="3"/>
  <c r="H15" i="3"/>
  <c r="H28" i="3"/>
  <c r="H29" i="3" s="1"/>
  <c r="H52" i="3" s="1"/>
  <c r="H34" i="3"/>
  <c r="H35" i="3" s="1"/>
  <c r="H41" i="3"/>
  <c r="H45" i="3"/>
  <c r="H46" i="3"/>
  <c r="H49" i="3"/>
  <c r="H50" i="3"/>
  <c r="I14" i="3"/>
  <c r="I15" i="3" s="1"/>
  <c r="I28" i="3"/>
  <c r="I29" i="3" s="1"/>
  <c r="I34" i="3"/>
  <c r="I35" i="3" s="1"/>
  <c r="I40" i="3"/>
  <c r="I41" i="3" s="1"/>
  <c r="I45" i="3"/>
  <c r="I46" i="3" s="1"/>
  <c r="I49" i="3"/>
  <c r="I50" i="3" s="1"/>
  <c r="J15" i="3"/>
  <c r="J28" i="3"/>
  <c r="J29" i="3" s="1"/>
  <c r="J34" i="3"/>
  <c r="J35" i="3" s="1"/>
  <c r="J41" i="3"/>
  <c r="J45" i="3"/>
  <c r="J46" i="3"/>
  <c r="J49" i="3"/>
  <c r="J50" i="3"/>
  <c r="K14" i="3"/>
  <c r="K15" i="3" s="1"/>
  <c r="K28" i="3"/>
  <c r="K29" i="3" s="1"/>
  <c r="K34" i="3"/>
  <c r="K35" i="3" s="1"/>
  <c r="K40" i="3"/>
  <c r="K41" i="3" s="1"/>
  <c r="K45" i="3"/>
  <c r="K46" i="3" s="1"/>
  <c r="K49" i="3"/>
  <c r="K50" i="3" s="1"/>
  <c r="L14" i="3"/>
  <c r="L15" i="3" s="1"/>
  <c r="L28" i="3"/>
  <c r="L29" i="3" s="1"/>
  <c r="L34" i="3"/>
  <c r="L35" i="3" s="1"/>
  <c r="L40" i="3"/>
  <c r="L41" i="3" s="1"/>
  <c r="L45" i="3"/>
  <c r="L46" i="3" s="1"/>
  <c r="L49" i="3"/>
  <c r="L50" i="3" s="1"/>
  <c r="M14" i="3"/>
  <c r="M15" i="3"/>
  <c r="M52" i="3" s="1"/>
  <c r="M28" i="3"/>
  <c r="M29" i="3"/>
  <c r="M34" i="3"/>
  <c r="M35" i="3"/>
  <c r="M40" i="3"/>
  <c r="M41" i="3"/>
  <c r="M45" i="3"/>
  <c r="M46" i="3"/>
  <c r="M49" i="3"/>
  <c r="M50" i="3"/>
  <c r="N15" i="3"/>
  <c r="N28" i="3"/>
  <c r="N29" i="3"/>
  <c r="N34" i="3"/>
  <c r="N35" i="3"/>
  <c r="N40" i="3"/>
  <c r="N41" i="3"/>
  <c r="N45" i="3"/>
  <c r="N46" i="3"/>
  <c r="N49" i="3"/>
  <c r="N50" i="3"/>
  <c r="N52" i="3"/>
  <c r="N54" i="3" s="1"/>
  <c r="O14" i="3"/>
  <c r="O15" i="3" s="1"/>
  <c r="O28" i="3"/>
  <c r="O29" i="3" s="1"/>
  <c r="O34" i="3"/>
  <c r="O35" i="3" s="1"/>
  <c r="O41" i="3"/>
  <c r="O45" i="3"/>
  <c r="O46" i="3" s="1"/>
  <c r="O49" i="3"/>
  <c r="O50" i="3" s="1"/>
  <c r="P14" i="3"/>
  <c r="P15" i="3" s="1"/>
  <c r="P52" i="3" s="1"/>
  <c r="P28" i="3"/>
  <c r="P29" i="3"/>
  <c r="P34" i="3"/>
  <c r="P35" i="3" s="1"/>
  <c r="P40" i="3"/>
  <c r="P41" i="3"/>
  <c r="P45" i="3"/>
  <c r="P46" i="3" s="1"/>
  <c r="P49" i="3"/>
  <c r="P50" i="3"/>
  <c r="Q14" i="3"/>
  <c r="Q15" i="3"/>
  <c r="Q28" i="3"/>
  <c r="Q29" i="3" s="1"/>
  <c r="Q52" i="3" s="1"/>
  <c r="Q34" i="3"/>
  <c r="Q35" i="3"/>
  <c r="Q40" i="3"/>
  <c r="Q41" i="3" s="1"/>
  <c r="Q45" i="3"/>
  <c r="Q46" i="3"/>
  <c r="Q49" i="3"/>
  <c r="Q50" i="3" s="1"/>
  <c r="I51" i="3"/>
  <c r="I53" i="3"/>
  <c r="I55" i="3"/>
  <c r="L51" i="3"/>
  <c r="L53" i="3" s="1"/>
  <c r="L55" i="3" s="1"/>
  <c r="M51" i="3"/>
  <c r="M53" i="3" s="1"/>
  <c r="P51" i="3"/>
  <c r="Q51" i="3"/>
  <c r="Q53" i="3"/>
  <c r="Q55" i="3"/>
  <c r="R48" i="3"/>
  <c r="R47" i="3"/>
  <c r="R45" i="3"/>
  <c r="R44" i="3"/>
  <c r="R43" i="3"/>
  <c r="R42" i="3"/>
  <c r="R39" i="3"/>
  <c r="R38" i="3"/>
  <c r="R37" i="3"/>
  <c r="R36" i="3"/>
  <c r="R34" i="3"/>
  <c r="R33" i="3"/>
  <c r="R32" i="3"/>
  <c r="R31" i="3"/>
  <c r="R30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4" i="3"/>
  <c r="R13" i="3"/>
  <c r="R12" i="3"/>
  <c r="R11" i="3"/>
  <c r="R10" i="3"/>
  <c r="R9" i="3"/>
  <c r="R8" i="3"/>
  <c r="I47" i="1"/>
  <c r="I52" i="1" s="1"/>
  <c r="I50" i="1"/>
  <c r="I51" i="1"/>
  <c r="J52" i="3" l="1"/>
  <c r="J54" i="3" s="1"/>
  <c r="J56" i="3" s="1"/>
  <c r="Q54" i="3"/>
  <c r="Q56" i="3" s="1"/>
  <c r="H54" i="3"/>
  <c r="H56" i="3" s="1"/>
  <c r="P54" i="3"/>
  <c r="P56" i="3"/>
  <c r="L52" i="3"/>
  <c r="I52" i="3"/>
  <c r="R15" i="3"/>
  <c r="R35" i="3"/>
  <c r="P55" i="3"/>
  <c r="M54" i="3"/>
  <c r="M56" i="3" s="1"/>
  <c r="R29" i="3"/>
  <c r="P53" i="3"/>
  <c r="G52" i="3"/>
  <c r="G54" i="3" s="1"/>
  <c r="F32" i="21"/>
  <c r="M55" i="3"/>
  <c r="N56" i="3"/>
  <c r="R50" i="4"/>
  <c r="F26" i="25"/>
  <c r="F25" i="1" s="1"/>
  <c r="O52" i="3"/>
  <c r="O54" i="3" s="1"/>
  <c r="O56" i="3" s="1"/>
  <c r="K51" i="3"/>
  <c r="K53" i="3" s="1"/>
  <c r="R49" i="3"/>
  <c r="R46" i="3"/>
  <c r="E52" i="3"/>
  <c r="E54" i="3" s="1"/>
  <c r="E56" i="3" s="1"/>
  <c r="K52" i="3"/>
  <c r="R41" i="3"/>
  <c r="K55" i="3"/>
  <c r="R40" i="3"/>
  <c r="R50" i="3"/>
  <c r="F52" i="3"/>
  <c r="F26" i="18"/>
  <c r="F23" i="1" s="1"/>
  <c r="F32" i="18"/>
  <c r="N51" i="3"/>
  <c r="H51" i="3"/>
  <c r="F51" i="3"/>
  <c r="F53" i="3" s="1"/>
  <c r="F55" i="3" s="1"/>
  <c r="E51" i="3"/>
  <c r="E53" i="3" s="1"/>
  <c r="F40" i="25"/>
  <c r="F32" i="1"/>
  <c r="F40" i="21"/>
  <c r="F31" i="1"/>
  <c r="F40" i="18"/>
  <c r="F30" i="1"/>
  <c r="J51" i="3"/>
  <c r="E54" i="26"/>
  <c r="R54" i="26" s="1"/>
  <c r="E28" i="25" s="1"/>
  <c r="I28" i="25" s="1"/>
  <c r="R52" i="26"/>
  <c r="E22" i="25" s="1"/>
  <c r="I22" i="25" s="1"/>
  <c r="E55" i="26"/>
  <c r="R55" i="26" s="1"/>
  <c r="E54" i="27"/>
  <c r="R54" i="27" s="1"/>
  <c r="E29" i="25" s="1"/>
  <c r="I29" i="25" s="1"/>
  <c r="R52" i="27"/>
  <c r="E23" i="25" s="1"/>
  <c r="I23" i="25" s="1"/>
  <c r="E55" i="27"/>
  <c r="R55" i="27" s="1"/>
  <c r="E54" i="28"/>
  <c r="R54" i="28" s="1"/>
  <c r="E30" i="25" s="1"/>
  <c r="I30" i="25" s="1"/>
  <c r="R52" i="28"/>
  <c r="E24" i="25" s="1"/>
  <c r="I24" i="25" s="1"/>
  <c r="E55" i="28"/>
  <c r="R55" i="28" s="1"/>
  <c r="E54" i="22"/>
  <c r="R54" i="22" s="1"/>
  <c r="E28" i="21" s="1"/>
  <c r="I28" i="21" s="1"/>
  <c r="R52" i="22"/>
  <c r="E22" i="21" s="1"/>
  <c r="I22" i="21" s="1"/>
  <c r="E55" i="22"/>
  <c r="R55" i="22" s="1"/>
  <c r="E54" i="23"/>
  <c r="R54" i="23" s="1"/>
  <c r="E29" i="21" s="1"/>
  <c r="I29" i="21" s="1"/>
  <c r="R52" i="23"/>
  <c r="E23" i="21" s="1"/>
  <c r="I23" i="21" s="1"/>
  <c r="E55" i="23"/>
  <c r="R55" i="23" s="1"/>
  <c r="E54" i="24"/>
  <c r="R54" i="24" s="1"/>
  <c r="E30" i="21" s="1"/>
  <c r="I30" i="21" s="1"/>
  <c r="R52" i="24"/>
  <c r="E24" i="21" s="1"/>
  <c r="I24" i="21" s="1"/>
  <c r="E55" i="24"/>
  <c r="R55" i="24" s="1"/>
  <c r="E54" i="20"/>
  <c r="R54" i="20" s="1"/>
  <c r="E29" i="18" s="1"/>
  <c r="I29" i="18" s="1"/>
  <c r="R52" i="20"/>
  <c r="E23" i="18" s="1"/>
  <c r="I23" i="18" s="1"/>
  <c r="E55" i="20"/>
  <c r="R55" i="20" s="1"/>
  <c r="E54" i="19"/>
  <c r="R54" i="19" s="1"/>
  <c r="E28" i="18" s="1"/>
  <c r="I28" i="18" s="1"/>
  <c r="R52" i="19"/>
  <c r="E22" i="18" s="1"/>
  <c r="I22" i="18" s="1"/>
  <c r="E55" i="19"/>
  <c r="R55" i="19" s="1"/>
  <c r="E54" i="17"/>
  <c r="R54" i="17" s="1"/>
  <c r="E30" i="18" s="1"/>
  <c r="I30" i="18" s="1"/>
  <c r="R52" i="17"/>
  <c r="E24" i="18" s="1"/>
  <c r="I24" i="18" s="1"/>
  <c r="E55" i="17"/>
  <c r="R55" i="17" s="1"/>
  <c r="E54" i="16"/>
  <c r="R54" i="16" s="1"/>
  <c r="E30" i="5" s="1"/>
  <c r="I30" i="5" s="1"/>
  <c r="R52" i="16"/>
  <c r="E24" i="5" s="1"/>
  <c r="I24" i="5" s="1"/>
  <c r="E55" i="16"/>
  <c r="R55" i="16" s="1"/>
  <c r="E54" i="15"/>
  <c r="R54" i="15" s="1"/>
  <c r="E29" i="5" s="1"/>
  <c r="I29" i="5" s="1"/>
  <c r="R52" i="15"/>
  <c r="E23" i="5" s="1"/>
  <c r="I23" i="5" s="1"/>
  <c r="E55" i="15"/>
  <c r="R55" i="15" s="1"/>
  <c r="E73" i="4"/>
  <c r="R73" i="4" s="1"/>
  <c r="E34" i="5" s="1"/>
  <c r="R72" i="3"/>
  <c r="F35" i="1" s="1"/>
  <c r="E73" i="3"/>
  <c r="R73" i="3" s="1"/>
  <c r="E35" i="1" s="1"/>
  <c r="I35" i="1" s="1"/>
  <c r="G51" i="3"/>
  <c r="O51" i="3"/>
  <c r="O53" i="3" s="1"/>
  <c r="F53" i="4"/>
  <c r="F55" i="4" s="1"/>
  <c r="G55" i="4"/>
  <c r="H55" i="4"/>
  <c r="I55" i="4"/>
  <c r="J55" i="4"/>
  <c r="K55" i="4"/>
  <c r="L55" i="4"/>
  <c r="M55" i="4"/>
  <c r="N55" i="4"/>
  <c r="O55" i="4"/>
  <c r="P55" i="4"/>
  <c r="Q53" i="4"/>
  <c r="Q55" i="4" s="1"/>
  <c r="R14" i="4"/>
  <c r="E15" i="4"/>
  <c r="E52" i="4" s="1"/>
  <c r="F15" i="4"/>
  <c r="F52" i="4" s="1"/>
  <c r="G15" i="4"/>
  <c r="G52" i="4" s="1"/>
  <c r="G54" i="4" s="1"/>
  <c r="H15" i="4"/>
  <c r="H52" i="4" s="1"/>
  <c r="H54" i="4" s="1"/>
  <c r="I15" i="4"/>
  <c r="I52" i="4" s="1"/>
  <c r="I54" i="4" s="1"/>
  <c r="J15" i="4"/>
  <c r="J52" i="4" s="1"/>
  <c r="J54" i="4" s="1"/>
  <c r="K15" i="4"/>
  <c r="K52" i="4" s="1"/>
  <c r="K54" i="4" s="1"/>
  <c r="L15" i="4"/>
  <c r="L52" i="4" s="1"/>
  <c r="L54" i="4" s="1"/>
  <c r="M15" i="4"/>
  <c r="M52" i="4" s="1"/>
  <c r="M54" i="4" s="1"/>
  <c r="N15" i="4"/>
  <c r="N52" i="4" s="1"/>
  <c r="N54" i="4" s="1"/>
  <c r="O15" i="4"/>
  <c r="O52" i="4" s="1"/>
  <c r="O54" i="4" s="1"/>
  <c r="P15" i="4"/>
  <c r="P52" i="4" s="1"/>
  <c r="P54" i="4" s="1"/>
  <c r="Q15" i="4"/>
  <c r="Q52" i="4" s="1"/>
  <c r="R45" i="4"/>
  <c r="R49" i="4"/>
  <c r="R72" i="4"/>
  <c r="F34" i="5" s="1"/>
  <c r="F38" i="5" s="1"/>
  <c r="F36" i="1" s="1"/>
  <c r="N53" i="3"/>
  <c r="N55" i="3" s="1"/>
  <c r="J53" i="3"/>
  <c r="J55" i="3"/>
  <c r="H53" i="3"/>
  <c r="H55" i="3" s="1"/>
  <c r="G53" i="3"/>
  <c r="G56" i="3" l="1"/>
  <c r="I54" i="3"/>
  <c r="I56" i="3"/>
  <c r="L54" i="3"/>
  <c r="L56" i="3" s="1"/>
  <c r="G55" i="3"/>
  <c r="O55" i="3"/>
  <c r="K54" i="3"/>
  <c r="K56" i="3" s="1"/>
  <c r="E55" i="3"/>
  <c r="R51" i="3"/>
  <c r="F21" i="1" s="1"/>
  <c r="F54" i="3"/>
  <c r="R52" i="3"/>
  <c r="E21" i="1" s="1"/>
  <c r="I21" i="1" s="1"/>
  <c r="R53" i="3"/>
  <c r="F28" i="1" s="1"/>
  <c r="I26" i="21"/>
  <c r="E24" i="1" s="1"/>
  <c r="I24" i="1" s="1"/>
  <c r="I32" i="21"/>
  <c r="I40" i="21" s="1"/>
  <c r="I26" i="18"/>
  <c r="E23" i="1" s="1"/>
  <c r="I23" i="1" s="1"/>
  <c r="I32" i="18"/>
  <c r="E30" i="1" s="1"/>
  <c r="I30" i="1" s="1"/>
  <c r="F40" i="1"/>
  <c r="E56" i="28"/>
  <c r="R56" i="28" s="1"/>
  <c r="E56" i="27"/>
  <c r="R56" i="27" s="1"/>
  <c r="I26" i="25"/>
  <c r="I32" i="25"/>
  <c r="E56" i="26"/>
  <c r="R56" i="26" s="1"/>
  <c r="E56" i="24"/>
  <c r="R56" i="24" s="1"/>
  <c r="E56" i="23"/>
  <c r="R56" i="23" s="1"/>
  <c r="E56" i="22"/>
  <c r="R56" i="22" s="1"/>
  <c r="E56" i="20"/>
  <c r="R56" i="20" s="1"/>
  <c r="E56" i="19"/>
  <c r="R56" i="19" s="1"/>
  <c r="E56" i="17"/>
  <c r="R56" i="17" s="1"/>
  <c r="E56" i="16"/>
  <c r="R56" i="16" s="1"/>
  <c r="E56" i="15"/>
  <c r="R56" i="15" s="1"/>
  <c r="Q54" i="4"/>
  <c r="Q56" i="4" s="1"/>
  <c r="P56" i="4"/>
  <c r="O56" i="4"/>
  <c r="N56" i="4"/>
  <c r="M56" i="4"/>
  <c r="L56" i="4"/>
  <c r="K56" i="4"/>
  <c r="J56" i="4"/>
  <c r="I56" i="4"/>
  <c r="H56" i="4"/>
  <c r="G56" i="4"/>
  <c r="F54" i="4"/>
  <c r="F56" i="4" s="1"/>
  <c r="R15" i="4"/>
  <c r="I39" i="21" l="1"/>
  <c r="I41" i="21" s="1"/>
  <c r="I52" i="21" s="1"/>
  <c r="E31" i="1"/>
  <c r="I31" i="1" s="1"/>
  <c r="I40" i="18"/>
  <c r="I39" i="18"/>
  <c r="R55" i="3"/>
  <c r="R54" i="3"/>
  <c r="E28" i="1" s="1"/>
  <c r="I28" i="1" s="1"/>
  <c r="F56" i="3"/>
  <c r="R56" i="3" s="1"/>
  <c r="I40" i="25"/>
  <c r="E32" i="1"/>
  <c r="I32" i="1" s="1"/>
  <c r="I39" i="25"/>
  <c r="E25" i="1"/>
  <c r="I25" i="1" s="1"/>
  <c r="I41" i="25" l="1"/>
  <c r="I52" i="25" s="1"/>
  <c r="I41" i="18"/>
  <c r="I52" i="18" s="1"/>
  <c r="R51" i="4"/>
  <c r="F22" i="5" s="1"/>
  <c r="F26" i="5" s="1"/>
  <c r="F22" i="1" s="1"/>
  <c r="F26" i="1" s="1"/>
  <c r="E54" i="4"/>
  <c r="R54" i="4" s="1"/>
  <c r="E28" i="5" s="1"/>
  <c r="I28" i="5" s="1"/>
  <c r="I32" i="5" s="1"/>
  <c r="E29" i="1" s="1"/>
  <c r="R52" i="4"/>
  <c r="E22" i="5" s="1"/>
  <c r="I22" i="5" s="1"/>
  <c r="I26" i="5" s="1"/>
  <c r="E22" i="1" l="1"/>
  <c r="I22" i="1" s="1"/>
  <c r="I26" i="1" s="1"/>
  <c r="I41" i="1" s="1"/>
  <c r="I34" i="5"/>
  <c r="I38" i="5" s="1"/>
  <c r="I29" i="1"/>
  <c r="I33" i="1" s="1"/>
  <c r="I39" i="5"/>
  <c r="E56" i="4"/>
  <c r="R56" i="4" s="1"/>
  <c r="E53" i="4"/>
  <c r="I40" i="5" l="1"/>
  <c r="I41" i="5" s="1"/>
  <c r="I52" i="5" s="1"/>
  <c r="E36" i="1"/>
  <c r="I36" i="1" s="1"/>
  <c r="I40" i="1" s="1"/>
  <c r="I42" i="1" s="1"/>
  <c r="I43" i="1" s="1"/>
  <c r="I54" i="1" s="1"/>
  <c r="E55" i="4"/>
  <c r="R55" i="4" s="1"/>
  <c r="R53" i="4"/>
  <c r="F28" i="5" s="1"/>
  <c r="F32" i="5" s="1"/>
  <c r="F29" i="1" l="1"/>
  <c r="F33" i="1" s="1"/>
  <c r="F42" i="1" s="1"/>
  <c r="F40" i="5"/>
</calcChain>
</file>

<file path=xl/sharedStrings.xml><?xml version="1.0" encoding="utf-8"?>
<sst xmlns="http://schemas.openxmlformats.org/spreadsheetml/2006/main" count="1864" uniqueCount="226">
  <si>
    <t>TO:</t>
  </si>
  <si>
    <t>FROM:</t>
  </si>
  <si>
    <t>Principal</t>
  </si>
  <si>
    <t>Clerical</t>
  </si>
  <si>
    <t>Attention:</t>
  </si>
  <si>
    <t>Proposed  
Fee</t>
  </si>
  <si>
    <t>INFORMATION SECTION</t>
  </si>
  <si>
    <t>CHANGE IN SERVICE REQUEST (CSR) FORM</t>
  </si>
  <si>
    <t>Telephone:</t>
  </si>
  <si>
    <t>Project Name:</t>
  </si>
  <si>
    <t>Date:</t>
  </si>
  <si>
    <t>Authorized By:</t>
  </si>
  <si>
    <t>CCSD Authorization Number:</t>
  </si>
  <si>
    <t xml:space="preserve">                                                    </t>
  </si>
  <si>
    <r>
      <t>Services are:</t>
    </r>
    <r>
      <rPr>
        <sz val="8"/>
        <rFont val="Times New Roman"/>
        <family val="1"/>
      </rPr>
      <t xml:space="preserve"> </t>
    </r>
  </si>
  <si>
    <r>
      <t>Provide description of change in service requested/needed:</t>
    </r>
    <r>
      <rPr>
        <sz val="8"/>
        <rFont val="Times New Roman"/>
        <family val="1"/>
      </rPr>
      <t xml:space="preserve">  </t>
    </r>
  </si>
  <si>
    <t>Contingent or Optional Service (circle one)</t>
  </si>
  <si>
    <t>Spec Writer</t>
  </si>
  <si>
    <t xml:space="preserve"> S</t>
  </si>
  <si>
    <t xml:space="preserve">Identify the Phase this service shall be performed: </t>
  </si>
  <si>
    <t>(If amount NOT approved OR differs from amount requested, provide explanation:</t>
  </si>
  <si>
    <r>
      <rPr>
        <b/>
        <sz val="8"/>
        <rFont val="Times New Roman"/>
        <family val="1"/>
      </rPr>
      <t>Signature</t>
    </r>
    <r>
      <rPr>
        <sz val="8"/>
        <rFont val="Times New Roman"/>
        <family val="1"/>
      </rPr>
      <t xml:space="preserve"> (Principal of Firm)</t>
    </r>
  </si>
  <si>
    <r>
      <t xml:space="preserve">Title:                          </t>
    </r>
    <r>
      <rPr>
        <b/>
        <sz val="8"/>
        <rFont val="Times New Roman"/>
        <family val="1"/>
      </rPr>
      <t/>
    </r>
  </si>
  <si>
    <t xml:space="preserve">   C S R #</t>
  </si>
  <si>
    <t>MPID #:</t>
  </si>
  <si>
    <t>SF #:</t>
  </si>
  <si>
    <t>SF Amount:</t>
  </si>
  <si>
    <r>
      <rPr>
        <b/>
        <sz val="8"/>
        <rFont val="Times New Roman"/>
        <family val="1"/>
      </rPr>
      <t>STB/15%, 30%, 60%, 95%, BID SET, CA</t>
    </r>
    <r>
      <rPr>
        <sz val="8"/>
        <rFont val="Times New Roman"/>
        <family val="1"/>
      </rPr>
      <t xml:space="preserve"> (circle one)</t>
    </r>
  </si>
  <si>
    <t>PROPOSED ADDITIONAL FEES</t>
  </si>
  <si>
    <t>Estimator</t>
  </si>
  <si>
    <t>REIMBURSABLES</t>
  </si>
  <si>
    <t>Reimbursables Description</t>
  </si>
  <si>
    <t>TOTAL PROPOSED ADDITIONAL FEE (Reimbursables + Design Fee)</t>
  </si>
  <si>
    <t xml:space="preserve">Additional Fee </t>
  </si>
  <si>
    <t>Hours</t>
  </si>
  <si>
    <t>MarkUp</t>
  </si>
  <si>
    <t xml:space="preserve">AUTHORIZED AMOUNT: </t>
  </si>
  <si>
    <t>CCSD USE</t>
  </si>
  <si>
    <t>NOTES:</t>
  </si>
  <si>
    <t>These spaces are calculated automatically.</t>
  </si>
  <si>
    <t>Lump Sum</t>
  </si>
  <si>
    <t>Hourly Not-To-Exceed</t>
  </si>
  <si>
    <t>DESIGN SERVICES</t>
  </si>
  <si>
    <t>Amount</t>
  </si>
  <si>
    <t>Clark County School District - CAPITAL PROGRAM OFFICE</t>
  </si>
  <si>
    <t>Address:</t>
  </si>
  <si>
    <t>Mark-Up</t>
  </si>
  <si>
    <t>FEE WORK PLAN</t>
  </si>
  <si>
    <t>Firm:</t>
  </si>
  <si>
    <t>Project:</t>
  </si>
  <si>
    <t>CSR #:</t>
  </si>
  <si>
    <t>Proposal:</t>
  </si>
  <si>
    <t>Work Plan</t>
  </si>
  <si>
    <t>Position</t>
  </si>
  <si>
    <t>Project manager</t>
  </si>
  <si>
    <t>Project Architect / Senior Engineer</t>
  </si>
  <si>
    <t>Architect / Engineer</t>
  </si>
  <si>
    <t>Intern Architect / Junior Engineer</t>
  </si>
  <si>
    <t>Senior Drafter / CAD</t>
  </si>
  <si>
    <t>Drafter / CAD</t>
  </si>
  <si>
    <t>Job Site Inspector</t>
  </si>
  <si>
    <t>Commissioning Agent</t>
  </si>
  <si>
    <t>Test &amp; Balancing</t>
  </si>
  <si>
    <t>Total</t>
  </si>
  <si>
    <t>DESIGN Services</t>
  </si>
  <si>
    <t>Rate</t>
  </si>
  <si>
    <t>Scope-To-Budget (STB) / 15% DESIGN</t>
  </si>
  <si>
    <t>Site Analysis and Selection</t>
  </si>
  <si>
    <t>Existing Facilities Surveys</t>
  </si>
  <si>
    <t>Site Surveying</t>
  </si>
  <si>
    <t>Site Development Planning</t>
  </si>
  <si>
    <t>Economic Feasibility Studies</t>
  </si>
  <si>
    <t>Preliminary Estimate of Cost of the Work</t>
  </si>
  <si>
    <t>STB / 15% DESIGN Hours</t>
  </si>
  <si>
    <t>STB /15% DESIGN Fee</t>
  </si>
  <si>
    <t>Schematic Design - 30% DESIGN</t>
  </si>
  <si>
    <t>Drawings</t>
  </si>
  <si>
    <t>Basis of Design Document</t>
  </si>
  <si>
    <t>Calculations</t>
  </si>
  <si>
    <t>Space Schematics/Flow Diagrams</t>
  </si>
  <si>
    <t>Detailed Site Utilization Studies</t>
  </si>
  <si>
    <t>On-Site Utility Studies</t>
  </si>
  <si>
    <t>Off-Site Utility Studies</t>
  </si>
  <si>
    <t>Environmental Studies and Reports</t>
  </si>
  <si>
    <t>Geotechnical Engineering</t>
  </si>
  <si>
    <t>Presentation</t>
  </si>
  <si>
    <t>Zoning Processing Assistance</t>
  </si>
  <si>
    <t>Opinion of Probable Cost</t>
  </si>
  <si>
    <t>30% DESIGN Hours</t>
  </si>
  <si>
    <t>30% DESIGN Fee</t>
  </si>
  <si>
    <t>Design Development - 60% DESIGN</t>
  </si>
  <si>
    <t>Outline Specifications</t>
  </si>
  <si>
    <t>60% DESIGN Hours</t>
  </si>
  <si>
    <t>60% DESIGN Fee</t>
  </si>
  <si>
    <t>Construction Documents - 95% DESIGN</t>
  </si>
  <si>
    <t>Specifications</t>
  </si>
  <si>
    <t>95% DESIGN Hours</t>
  </si>
  <si>
    <t>95% DESIGN Fee</t>
  </si>
  <si>
    <t>Bid Set</t>
  </si>
  <si>
    <t>Bid Set Hours</t>
  </si>
  <si>
    <t>Bid Set Fee</t>
  </si>
  <si>
    <t>Bidding</t>
  </si>
  <si>
    <t>Addenda</t>
  </si>
  <si>
    <t>Bid Evaluation</t>
  </si>
  <si>
    <t>Bidding Hours</t>
  </si>
  <si>
    <t>Bidding Fee</t>
  </si>
  <si>
    <t>Subtotal DESIGN Hours</t>
  </si>
  <si>
    <t xml:space="preserve">  Subtotal DESIGN Fee</t>
  </si>
  <si>
    <r>
      <t xml:space="preserve">Subtotal CA Hours </t>
    </r>
    <r>
      <rPr>
        <sz val="10"/>
        <rFont val="Arial"/>
        <family val="2"/>
      </rPr>
      <t>(25% of Design)</t>
    </r>
  </si>
  <si>
    <r>
      <t xml:space="preserve">  Subtotal CA Fee </t>
    </r>
    <r>
      <rPr>
        <sz val="10"/>
        <rFont val="Arial"/>
        <family val="2"/>
      </rPr>
      <t>(25% of Design)</t>
    </r>
  </si>
  <si>
    <t>TOTAL Hours</t>
  </si>
  <si>
    <t xml:space="preserve">  TOTAL Fee</t>
  </si>
  <si>
    <t>CA Services</t>
  </si>
  <si>
    <t>Submittals/Shop Drawing Review</t>
  </si>
  <si>
    <t>Observation Services</t>
  </si>
  <si>
    <t>Testing and Inspection Administration</t>
  </si>
  <si>
    <t>Supplemental Documentation</t>
  </si>
  <si>
    <t>Quotation Requests/Change Orders</t>
  </si>
  <si>
    <t>Pay Application Review</t>
  </si>
  <si>
    <t>FF&amp;E Installation Administration</t>
  </si>
  <si>
    <t>Interpretations and Decisions</t>
  </si>
  <si>
    <t>Project Closeout</t>
  </si>
  <si>
    <t>Record Drawing</t>
  </si>
  <si>
    <t>Warranty Review</t>
  </si>
  <si>
    <t>Post-Contract Evaluation</t>
  </si>
  <si>
    <t>Subtotal CA Hours</t>
  </si>
  <si>
    <t>Subtotal CA Fee</t>
  </si>
  <si>
    <t>Consult. #3</t>
  </si>
  <si>
    <t>Consult. #2</t>
  </si>
  <si>
    <t>Consult. #1</t>
  </si>
  <si>
    <t>Consultant:</t>
  </si>
  <si>
    <t>CSR #    - Consultant # 1</t>
  </si>
  <si>
    <t>CSR #    - Consultant # 2</t>
  </si>
  <si>
    <t>CSR #    - Consultant # 3</t>
  </si>
  <si>
    <t>Main Designer</t>
  </si>
  <si>
    <t>Consult. #4</t>
  </si>
  <si>
    <t xml:space="preserve">Subtotal 1 - Design Total Fee  </t>
  </si>
  <si>
    <t>TOTAL ADDITIONAL DESIGN SERVICES FEE</t>
  </si>
  <si>
    <t>TOTAL REIMBURSABLES FEE</t>
  </si>
  <si>
    <t>Design</t>
  </si>
  <si>
    <t>Design related Construction Administration (CA)</t>
  </si>
  <si>
    <t xml:space="preserve">Subtotal 2 - Design CA Fee  </t>
  </si>
  <si>
    <t xml:space="preserve">Subtotal 3 - Enhanced CA Fee  </t>
  </si>
  <si>
    <t>Total Additional CA Fee (Subtotals2 + Subtotal 3)</t>
  </si>
  <si>
    <t>Total Additional Design Fee (Subtotals 1)</t>
  </si>
  <si>
    <t>Sub-Consult. #1-1</t>
  </si>
  <si>
    <t>Sub-Consult. #1-2</t>
  </si>
  <si>
    <t>Sub-Consult. #1-3</t>
  </si>
  <si>
    <t>Sub-Consult. #2-1</t>
  </si>
  <si>
    <t>Sub-Consult. #2-2</t>
  </si>
  <si>
    <t>Sub-Consult. #2-3</t>
  </si>
  <si>
    <t>Sub-Consult. #3-1</t>
  </si>
  <si>
    <t>Sub-Consult. #3-2</t>
  </si>
  <si>
    <t>Sub-Consult. #3-3</t>
  </si>
  <si>
    <t>CSR #    - Consultant # 4</t>
  </si>
  <si>
    <t>Sub-Consult. #4-1</t>
  </si>
  <si>
    <t>Sub-Consult. #4-2</t>
  </si>
  <si>
    <t>Sub-Consult. #4-3</t>
  </si>
  <si>
    <t>The "Extended CA Services" Work Plan to be used only for additional construction administration services. The CA related to the Design phase is automatically calculated at 25% of the estimated design values.</t>
  </si>
  <si>
    <t>This information is automatically carried over to the main CSR form.</t>
  </si>
  <si>
    <t>This information is calculated automatically.</t>
  </si>
  <si>
    <t>The "Enhanced CA Services" Work Plan to be used only for additional construction administration services. The CA related to the Design phase is automatically calculated at 25% of the estimated design values.</t>
  </si>
  <si>
    <t>Provide all necessary backup information to substantiate the proposed amounts.</t>
  </si>
  <si>
    <t>Construction Administration (CA) only</t>
  </si>
  <si>
    <t>Construction Administration (CA)</t>
  </si>
  <si>
    <t xml:space="preserve">Subtotal 3 - CA Fee  </t>
  </si>
  <si>
    <r>
      <t xml:space="preserve">Reviewed By:  </t>
    </r>
    <r>
      <rPr>
        <b/>
        <sz val="8"/>
        <rFont val="Times New Roman"/>
        <family val="1"/>
      </rPr>
      <t>Project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 xml:space="preserve"> Manager</t>
    </r>
    <r>
      <rPr>
        <sz val="8"/>
        <rFont val="Times New Roman"/>
        <family val="1"/>
      </rPr>
      <t>: ____________________________  Date: ___________</t>
    </r>
  </si>
  <si>
    <t>Clark County School District - CONSTRUCTION MANAGEMENT</t>
  </si>
  <si>
    <t>1180 Military Tribute, Henderson, NV 89074</t>
  </si>
  <si>
    <t>Clark County School District - Construction Management</t>
  </si>
  <si>
    <t>Clark County School District - Construction Management Department</t>
  </si>
  <si>
    <t>1180 Military Tribute Place, Henderson, NV 89074</t>
  </si>
  <si>
    <t>To:</t>
  </si>
  <si>
    <t>Clark County School District - Construction Mgmt.</t>
  </si>
  <si>
    <t>Project Name @ Location</t>
  </si>
  <si>
    <t>1180 Military Tribute Place Henderson, NV 89074</t>
  </si>
  <si>
    <t>MPID No.:</t>
  </si>
  <si>
    <t>Project Manager</t>
  </si>
  <si>
    <t>From:</t>
  </si>
  <si>
    <t>A/E Name</t>
  </si>
  <si>
    <t xml:space="preserve"> </t>
  </si>
  <si>
    <t>Address</t>
  </si>
  <si>
    <t>SF Original:</t>
  </si>
  <si>
    <t>Amount:</t>
  </si>
  <si>
    <t>(702) 000-0000</t>
  </si>
  <si>
    <t>E-mail:</t>
  </si>
  <si>
    <t>Description of change in service requested/needed:</t>
  </si>
  <si>
    <t>Get from PM</t>
  </si>
  <si>
    <t xml:space="preserve">Identify applicable phase(s) this service will perform:    </t>
  </si>
  <si>
    <r>
      <t>Provide name of CCSD department requesting service:</t>
    </r>
    <r>
      <rPr>
        <sz val="8"/>
        <rFont val="Times New Roman"/>
        <family val="1"/>
      </rPr>
      <t xml:space="preserve">          </t>
    </r>
    <r>
      <rPr>
        <b/>
        <sz val="8"/>
        <rFont val="Times New Roman"/>
        <family val="1"/>
      </rPr>
      <t xml:space="preserve"> Construction Management</t>
    </r>
  </si>
  <si>
    <t>Complete the sections below as applicable to this Change in Service Request</t>
  </si>
  <si>
    <t>DESIGN FIRM SECTION</t>
  </si>
  <si>
    <t>Title</t>
  </si>
  <si>
    <t>Hourly 
Rates</t>
  </si>
  <si>
    <t>Proposed 
Hours</t>
  </si>
  <si>
    <t xml:space="preserve">Proposed 
Additional Fee </t>
  </si>
  <si>
    <t>Fill</t>
  </si>
  <si>
    <t>These</t>
  </si>
  <si>
    <t>In</t>
  </si>
  <si>
    <t>To</t>
  </si>
  <si>
    <t>Match</t>
  </si>
  <si>
    <t>Contract</t>
  </si>
  <si>
    <t>Total Hours</t>
  </si>
  <si>
    <t>Subtotal:</t>
  </si>
  <si>
    <t>SUB-CONSULTANT SECTION</t>
  </si>
  <si>
    <t>Consultant &amp; Portion of Work</t>
  </si>
  <si>
    <t>Proposed  
Hours</t>
  </si>
  <si>
    <t>Add 
MarkUp</t>
  </si>
  <si>
    <t>Fill These</t>
  </si>
  <si>
    <t>In To Match</t>
  </si>
  <si>
    <t>TOTAL PROPOSED ADDITIONAL FEE:</t>
  </si>
  <si>
    <t>Principal of Firm (Printed Name)</t>
  </si>
  <si>
    <t>OWNER'S USE</t>
  </si>
  <si>
    <r>
      <t xml:space="preserve">                                                  </t>
    </r>
    <r>
      <rPr>
        <sz val="9"/>
        <rFont val="Arial"/>
        <family val="2"/>
      </rPr>
      <t>APPROVED                       REJECTED</t>
    </r>
  </si>
  <si>
    <r>
      <t xml:space="preserve">If amount </t>
    </r>
    <r>
      <rPr>
        <u/>
        <sz val="8"/>
        <rFont val="Times New Roman"/>
        <family val="1"/>
      </rPr>
      <t>NOT</t>
    </r>
    <r>
      <rPr>
        <sz val="8"/>
        <rFont val="Times New Roman"/>
        <family val="1"/>
      </rPr>
      <t xml:space="preserve"> approved </t>
    </r>
    <r>
      <rPr>
        <u/>
        <sz val="8"/>
        <rFont val="Times New Roman"/>
        <family val="1"/>
      </rPr>
      <t>OR</t>
    </r>
    <r>
      <rPr>
        <sz val="8"/>
        <rFont val="Times New Roman"/>
        <family val="1"/>
      </rPr>
      <t xml:space="preserve"> differs from amount requested, provide explanation:</t>
    </r>
  </si>
  <si>
    <t xml:space="preserve">CCSD Authorization Number: </t>
  </si>
  <si>
    <t>Principal of Firm (Signature)                          Date</t>
  </si>
  <si>
    <t>1180 Military Tribute Pl,    Henderson, Nevada    89074</t>
  </si>
  <si>
    <t>1180 Military Tribute Place,    Henderson, Nevada    89074</t>
  </si>
  <si>
    <t>1180 Military Tribute Pl,    Henderson, Nevada    89174</t>
  </si>
  <si>
    <r>
      <rPr>
        <b/>
        <sz val="8"/>
        <rFont val="Times New Roman"/>
        <family val="1"/>
      </rPr>
      <t xml:space="preserve">Director IV: </t>
    </r>
    <r>
      <rPr>
        <sz val="8"/>
        <rFont val="Times New Roman"/>
        <family val="1"/>
      </rPr>
      <t xml:space="preserve"> ___________________________  Date: ___________</t>
    </r>
  </si>
  <si>
    <t>Director IV - Reviewed:  _______________________________________________________  Date: ___________________</t>
  </si>
  <si>
    <t xml:space="preserve">Project Manager - Reviewed: _________________________________________________________   Date: ___________________ </t>
  </si>
  <si>
    <t>Chief Financial Officer - Reviewed: ___________________________________________   Date: ___________________</t>
  </si>
  <si>
    <t>Chief of Facilities - Reviewed: ____________________________________________  Date :___________________</t>
  </si>
  <si>
    <t>Chief of Facilities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</si>
</sst>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[&lt;=9999999]###\-####;\(###\)\ ###\-####"/>
    <numFmt numFmtId="167" formatCode="[$-409]mmmm\ d\,\ yyyy;@"/>
    <numFmt numFmtId="168" formatCode="mmmm\ d\,\ yyyy"/>
  </numFmts>
  <fonts count="26" x14ac:knownFonts="1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6.5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8"/>
      <name val="Times New Roman"/>
      <family val="1"/>
    </font>
    <font>
      <b/>
      <u/>
      <sz val="8"/>
      <name val="Times New Roman"/>
      <family val="1"/>
    </font>
    <font>
      <b/>
      <u/>
      <sz val="10"/>
      <name val="Times New Roman"/>
      <family val="1"/>
    </font>
    <font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z val="9"/>
      <color indexed="10"/>
      <name val="Times New Roman"/>
      <family val="1"/>
    </font>
    <font>
      <sz val="9"/>
      <name val="Arial"/>
      <family val="2"/>
    </font>
    <font>
      <b/>
      <u/>
      <sz val="8"/>
      <name val="Arial"/>
      <family val="2"/>
    </font>
    <font>
      <u/>
      <sz val="8"/>
      <color indexed="10"/>
      <name val="Times New Roman"/>
      <family val="1"/>
    </font>
    <font>
      <b/>
      <sz val="18"/>
      <name val="MS Sans Serif"/>
      <family val="2"/>
    </font>
    <font>
      <sz val="18"/>
      <name val="MS Sans Serif"/>
      <family val="2"/>
    </font>
    <font>
      <sz val="9"/>
      <color indexed="10"/>
      <name val="Arial"/>
      <family val="2"/>
    </font>
    <font>
      <b/>
      <sz val="9"/>
      <name val="Times New Roman"/>
      <family val="1"/>
    </font>
    <font>
      <u/>
      <sz val="8"/>
      <name val="Times New Roman"/>
      <family val="1"/>
    </font>
    <font>
      <sz val="8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14" fontId="5" fillId="2" borderId="0" xfId="0" applyNumberFormat="1" applyFont="1" applyFill="1" applyAlignment="1" applyProtection="1">
      <alignment horizontal="left" vertical="center"/>
    </xf>
    <xf numFmtId="166" fontId="5" fillId="2" borderId="0" xfId="0" applyNumberFormat="1" applyFont="1" applyFill="1" applyAlignment="1" applyProtection="1">
      <alignment vertical="center"/>
      <protection locked="0"/>
    </xf>
    <xf numFmtId="0" fontId="3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</xf>
    <xf numFmtId="39" fontId="5" fillId="2" borderId="0" xfId="1" applyNumberFormat="1" applyFont="1" applyFill="1" applyAlignment="1" applyProtection="1">
      <alignment vertical="center"/>
      <protection locked="0"/>
    </xf>
    <xf numFmtId="7" fontId="5" fillId="2" borderId="0" xfId="1" applyNumberFormat="1" applyFont="1" applyFill="1" applyAlignment="1" applyProtection="1">
      <alignment horizontal="left" vertical="center"/>
      <protection locked="0"/>
    </xf>
    <xf numFmtId="7" fontId="3" fillId="2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right" vertical="center"/>
    </xf>
    <xf numFmtId="7" fontId="2" fillId="2" borderId="3" xfId="1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2" fillId="0" borderId="14" xfId="0" applyFont="1" applyFill="1" applyBorder="1" applyAlignment="1">
      <alignment horizontal="center"/>
    </xf>
    <xf numFmtId="7" fontId="3" fillId="0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7" fontId="3" fillId="0" borderId="7" xfId="1" applyNumberFormat="1" applyFont="1" applyFill="1" applyBorder="1" applyAlignment="1" applyProtection="1">
      <alignment horizontal="right" vertical="center"/>
      <protection locked="0"/>
    </xf>
    <xf numFmtId="7" fontId="3" fillId="3" borderId="15" xfId="1" applyNumberFormat="1" applyFont="1" applyFill="1" applyBorder="1" applyAlignment="1" applyProtection="1">
      <alignment horizontal="right" vertical="center"/>
    </xf>
    <xf numFmtId="7" fontId="3" fillId="3" borderId="17" xfId="1" applyNumberFormat="1" applyFont="1" applyFill="1" applyBorder="1" applyAlignment="1" applyProtection="1">
      <alignment horizontal="right" vertical="center"/>
    </xf>
    <xf numFmtId="7" fontId="2" fillId="3" borderId="21" xfId="1" applyNumberFormat="1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 applyProtection="1">
      <alignment horizontal="center" vertical="center"/>
      <protection locked="0"/>
    </xf>
    <xf numFmtId="165" fontId="3" fillId="4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7" fontId="2" fillId="3" borderId="17" xfId="1" applyNumberFormat="1" applyFont="1" applyFill="1" applyBorder="1" applyAlignment="1">
      <alignment horizontal="right" vertical="center"/>
    </xf>
    <xf numFmtId="0" fontId="2" fillId="4" borderId="20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right" vertical="center"/>
    </xf>
    <xf numFmtId="7" fontId="2" fillId="3" borderId="41" xfId="1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center" vertical="center"/>
    </xf>
    <xf numFmtId="7" fontId="2" fillId="3" borderId="42" xfId="1" applyNumberFormat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wrapText="1"/>
    </xf>
    <xf numFmtId="0" fontId="3" fillId="2" borderId="33" xfId="0" applyFont="1" applyFill="1" applyBorder="1" applyAlignment="1">
      <alignment vertical="center"/>
    </xf>
    <xf numFmtId="7" fontId="2" fillId="0" borderId="24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7" fontId="3" fillId="0" borderId="17" xfId="1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vertical="center"/>
    </xf>
    <xf numFmtId="0" fontId="0" fillId="0" borderId="5" xfId="0" applyBorder="1"/>
    <xf numFmtId="8" fontId="5" fillId="2" borderId="6" xfId="0" applyNumberFormat="1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0" fillId="0" borderId="5" xfId="0" applyBorder="1"/>
    <xf numFmtId="0" fontId="5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/>
    <xf numFmtId="0" fontId="0" fillId="0" borderId="3" xfId="0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0" fillId="0" borderId="3" xfId="0" applyBorder="1" applyAlignment="1">
      <alignment horizontal="left"/>
    </xf>
    <xf numFmtId="0" fontId="0" fillId="0" borderId="43" xfId="0" applyBorder="1"/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0" fillId="0" borderId="22" xfId="0" applyBorder="1"/>
    <xf numFmtId="0" fontId="13" fillId="0" borderId="17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0" borderId="26" xfId="0" applyBorder="1"/>
    <xf numFmtId="0" fontId="0" fillId="0" borderId="34" xfId="0" applyBorder="1"/>
    <xf numFmtId="0" fontId="0" fillId="0" borderId="27" xfId="0" applyBorder="1"/>
    <xf numFmtId="0" fontId="0" fillId="3" borderId="53" xfId="0" applyFill="1" applyBorder="1"/>
    <xf numFmtId="0" fontId="0" fillId="0" borderId="4" xfId="0" applyBorder="1"/>
    <xf numFmtId="0" fontId="0" fillId="0" borderId="2" xfId="0" applyBorder="1"/>
    <xf numFmtId="0" fontId="0" fillId="3" borderId="56" xfId="0" applyFill="1" applyBorder="1"/>
    <xf numFmtId="0" fontId="1" fillId="0" borderId="4" xfId="0" applyFont="1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1" fillId="0" borderId="57" xfId="0" applyFont="1" applyBorder="1"/>
    <xf numFmtId="0" fontId="1" fillId="0" borderId="47" xfId="0" applyFont="1" applyBorder="1" applyAlignment="1">
      <alignment horizontal="right"/>
    </xf>
    <xf numFmtId="0" fontId="0" fillId="3" borderId="45" xfId="0" applyFill="1" applyBorder="1"/>
    <xf numFmtId="0" fontId="0" fillId="3" borderId="46" xfId="0" applyFill="1" applyBorder="1"/>
    <xf numFmtId="0" fontId="0" fillId="3" borderId="47" xfId="0" applyFill="1" applyBorder="1"/>
    <xf numFmtId="0" fontId="0" fillId="3" borderId="48" xfId="0" applyFill="1" applyBorder="1"/>
    <xf numFmtId="0" fontId="1" fillId="0" borderId="39" xfId="0" applyFont="1" applyBorder="1" applyAlignment="1">
      <alignment horizontal="right"/>
    </xf>
    <xf numFmtId="0" fontId="0" fillId="3" borderId="30" xfId="0" applyFill="1" applyBorder="1"/>
    <xf numFmtId="0" fontId="0" fillId="3" borderId="7" xfId="0" applyFill="1" applyBorder="1"/>
    <xf numFmtId="0" fontId="0" fillId="3" borderId="39" xfId="0" applyFill="1" applyBorder="1"/>
    <xf numFmtId="0" fontId="0" fillId="3" borderId="62" xfId="0" applyFill="1" applyBorder="1"/>
    <xf numFmtId="0" fontId="0" fillId="0" borderId="58" xfId="0" applyFill="1" applyBorder="1"/>
    <xf numFmtId="0" fontId="0" fillId="0" borderId="59" xfId="0" applyFill="1" applyBorder="1"/>
    <xf numFmtId="0" fontId="0" fillId="0" borderId="57" xfId="0" applyFill="1" applyBorder="1"/>
    <xf numFmtId="0" fontId="1" fillId="0" borderId="26" xfId="0" applyFont="1" applyBorder="1"/>
    <xf numFmtId="0" fontId="13" fillId="3" borderId="34" xfId="0" applyFont="1" applyFill="1" applyBorder="1"/>
    <xf numFmtId="0" fontId="13" fillId="3" borderId="27" xfId="0" applyFont="1" applyFill="1" applyBorder="1"/>
    <xf numFmtId="0" fontId="13" fillId="3" borderId="26" xfId="0" applyFont="1" applyFill="1" applyBorder="1"/>
    <xf numFmtId="0" fontId="13" fillId="0" borderId="1" xfId="0" applyFont="1" applyBorder="1" applyAlignment="1">
      <alignment horizontal="right"/>
    </xf>
    <xf numFmtId="0" fontId="13" fillId="0" borderId="1" xfId="0" applyFont="1" applyBorder="1"/>
    <xf numFmtId="0" fontId="13" fillId="0" borderId="62" xfId="0" applyFont="1" applyBorder="1" applyAlignment="1">
      <alignment horizontal="center"/>
    </xf>
    <xf numFmtId="0" fontId="0" fillId="0" borderId="53" xfId="0" applyBorder="1"/>
    <xf numFmtId="0" fontId="0" fillId="0" borderId="56" xfId="0" applyBorder="1"/>
    <xf numFmtId="0" fontId="0" fillId="0" borderId="55" xfId="0" applyBorder="1"/>
    <xf numFmtId="0" fontId="14" fillId="0" borderId="0" xfId="0" applyFont="1"/>
    <xf numFmtId="0" fontId="13" fillId="0" borderId="0" xfId="0" applyFont="1" applyBorder="1" applyAlignment="1">
      <alignment horizontal="right"/>
    </xf>
    <xf numFmtId="0" fontId="0" fillId="0" borderId="0" xfId="0" applyFill="1" applyBorder="1"/>
    <xf numFmtId="2" fontId="3" fillId="4" borderId="2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2" fontId="3" fillId="4" borderId="27" xfId="0" applyNumberFormat="1" applyFont="1" applyFill="1" applyBorder="1" applyAlignment="1">
      <alignment horizontal="center" vertical="center"/>
    </xf>
    <xf numFmtId="167" fontId="5" fillId="2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Border="1"/>
    <xf numFmtId="165" fontId="3" fillId="3" borderId="2" xfId="0" applyNumberFormat="1" applyFont="1" applyFill="1" applyBorder="1" applyAlignment="1" applyProtection="1">
      <alignment horizontal="right" vertical="center"/>
    </xf>
    <xf numFmtId="7" fontId="3" fillId="3" borderId="2" xfId="1" applyNumberFormat="1" applyFont="1" applyFill="1" applyBorder="1" applyAlignment="1" applyProtection="1">
      <alignment horizontal="right" vertical="center"/>
    </xf>
    <xf numFmtId="165" fontId="3" fillId="3" borderId="7" xfId="0" applyNumberFormat="1" applyFont="1" applyFill="1" applyBorder="1" applyAlignment="1" applyProtection="1">
      <alignment horizontal="right" vertical="center"/>
    </xf>
    <xf numFmtId="164" fontId="3" fillId="3" borderId="2" xfId="1" applyNumberFormat="1" applyFont="1" applyFill="1" applyBorder="1" applyAlignment="1" applyProtection="1">
      <alignment horizontal="right" vertical="center"/>
    </xf>
    <xf numFmtId="165" fontId="3" fillId="3" borderId="27" xfId="0" applyNumberFormat="1" applyFont="1" applyFill="1" applyBorder="1" applyAlignment="1">
      <alignment horizontal="right" vertical="center"/>
    </xf>
    <xf numFmtId="164" fontId="3" fillId="3" borderId="7" xfId="1" applyNumberFormat="1" applyFont="1" applyFill="1" applyBorder="1" applyAlignment="1" applyProtection="1">
      <alignment horizontal="right" vertical="center"/>
    </xf>
    <xf numFmtId="165" fontId="3" fillId="3" borderId="7" xfId="0" applyNumberFormat="1" applyFont="1" applyFill="1" applyBorder="1" applyAlignment="1">
      <alignment horizontal="right" vertical="center"/>
    </xf>
    <xf numFmtId="7" fontId="3" fillId="3" borderId="31" xfId="1" applyNumberFormat="1" applyFont="1" applyFill="1" applyBorder="1" applyAlignment="1" applyProtection="1">
      <alignment horizontal="right" vertical="center"/>
    </xf>
    <xf numFmtId="0" fontId="0" fillId="4" borderId="52" xfId="0" applyFill="1" applyBorder="1"/>
    <xf numFmtId="0" fontId="13" fillId="4" borderId="55" xfId="0" applyFont="1" applyFill="1" applyBorder="1"/>
    <xf numFmtId="0" fontId="0" fillId="4" borderId="55" xfId="0" applyFill="1" applyBorder="1"/>
    <xf numFmtId="0" fontId="0" fillId="4" borderId="60" xfId="0" applyFill="1" applyBorder="1"/>
    <xf numFmtId="0" fontId="0" fillId="4" borderId="62" xfId="0" applyFill="1" applyBorder="1"/>
    <xf numFmtId="0" fontId="13" fillId="4" borderId="34" xfId="0" applyFont="1" applyFill="1" applyBorder="1"/>
    <xf numFmtId="0" fontId="13" fillId="4" borderId="27" xfId="0" applyFont="1" applyFill="1" applyBorder="1"/>
    <xf numFmtId="0" fontId="13" fillId="4" borderId="26" xfId="0" applyFont="1" applyFill="1" applyBorder="1"/>
    <xf numFmtId="0" fontId="13" fillId="4" borderId="60" xfId="0" applyFont="1" applyFill="1" applyBorder="1"/>
    <xf numFmtId="0" fontId="3" fillId="0" borderId="0" xfId="0" applyFont="1" applyAlignment="1">
      <alignment vertical="center"/>
    </xf>
    <xf numFmtId="0" fontId="0" fillId="0" borderId="5" xfId="0" applyBorder="1"/>
    <xf numFmtId="0" fontId="2" fillId="0" borderId="24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13" fillId="7" borderId="60" xfId="0" applyFont="1" applyFill="1" applyBorder="1"/>
    <xf numFmtId="0" fontId="0" fillId="7" borderId="48" xfId="0" applyFill="1" applyBorder="1"/>
    <xf numFmtId="0" fontId="2" fillId="6" borderId="16" xfId="0" applyFont="1" applyFill="1" applyBorder="1" applyAlignment="1" applyProtection="1">
      <alignment vertical="center"/>
      <protection locked="0"/>
    </xf>
    <xf numFmtId="0" fontId="3" fillId="6" borderId="16" xfId="0" applyFont="1" applyFill="1" applyBorder="1" applyAlignment="1" applyProtection="1">
      <alignment vertical="center"/>
      <protection locked="0"/>
    </xf>
    <xf numFmtId="0" fontId="3" fillId="6" borderId="22" xfId="0" applyFont="1" applyFill="1" applyBorder="1" applyAlignment="1" applyProtection="1">
      <alignment vertical="center"/>
      <protection locked="0"/>
    </xf>
    <xf numFmtId="0" fontId="2" fillId="6" borderId="13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3" fillId="6" borderId="28" xfId="0" applyFont="1" applyFill="1" applyBorder="1" applyAlignment="1">
      <alignment vertical="center"/>
    </xf>
    <xf numFmtId="165" fontId="3" fillId="0" borderId="7" xfId="0" applyNumberFormat="1" applyFont="1" applyFill="1" applyBorder="1" applyAlignment="1" applyProtection="1">
      <alignment horizontal="right" vertical="center"/>
    </xf>
    <xf numFmtId="0" fontId="3" fillId="7" borderId="0" xfId="0" applyFont="1" applyFill="1" applyAlignment="1">
      <alignment vertical="center"/>
    </xf>
    <xf numFmtId="7" fontId="2" fillId="0" borderId="21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wrapText="1"/>
    </xf>
    <xf numFmtId="7" fontId="3" fillId="3" borderId="7" xfId="1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26" xfId="0" applyFill="1" applyBorder="1"/>
    <xf numFmtId="0" fontId="0" fillId="0" borderId="34" xfId="0" applyFill="1" applyBorder="1"/>
    <xf numFmtId="0" fontId="0" fillId="0" borderId="27" xfId="0" applyFill="1" applyBorder="1"/>
    <xf numFmtId="164" fontId="13" fillId="0" borderId="0" xfId="0" applyNumberFormat="1" applyFont="1"/>
    <xf numFmtId="164" fontId="13" fillId="3" borderId="30" xfId="0" applyNumberFormat="1" applyFont="1" applyFill="1" applyBorder="1"/>
    <xf numFmtId="164" fontId="13" fillId="3" borderId="7" xfId="0" applyNumberFormat="1" applyFont="1" applyFill="1" applyBorder="1"/>
    <xf numFmtId="164" fontId="13" fillId="3" borderId="39" xfId="0" applyNumberFormat="1" applyFont="1" applyFill="1" applyBorder="1"/>
    <xf numFmtId="164" fontId="13" fillId="7" borderId="62" xfId="0" applyNumberFormat="1" applyFont="1" applyFill="1" applyBorder="1"/>
    <xf numFmtId="164" fontId="0" fillId="0" borderId="0" xfId="0" applyNumberFormat="1"/>
    <xf numFmtId="164" fontId="13" fillId="4" borderId="30" xfId="0" applyNumberFormat="1" applyFont="1" applyFill="1" applyBorder="1"/>
    <xf numFmtId="164" fontId="13" fillId="4" borderId="7" xfId="0" applyNumberFormat="1" applyFont="1" applyFill="1" applyBorder="1"/>
    <xf numFmtId="164" fontId="13" fillId="4" borderId="39" xfId="0" applyNumberFormat="1" applyFont="1" applyFill="1" applyBorder="1"/>
    <xf numFmtId="164" fontId="13" fillId="4" borderId="62" xfId="0" applyNumberFormat="1" applyFont="1" applyFill="1" applyBorder="1"/>
    <xf numFmtId="164" fontId="1" fillId="0" borderId="39" xfId="0" applyNumberFormat="1" applyFont="1" applyBorder="1" applyAlignment="1">
      <alignment horizontal="right"/>
    </xf>
    <xf numFmtId="164" fontId="0" fillId="4" borderId="62" xfId="0" applyNumberFormat="1" applyFill="1" applyBorder="1"/>
    <xf numFmtId="164" fontId="0" fillId="3" borderId="30" xfId="0" applyNumberFormat="1" applyFill="1" applyBorder="1"/>
    <xf numFmtId="164" fontId="0" fillId="3" borderId="7" xfId="0" applyNumberFormat="1" applyFill="1" applyBorder="1"/>
    <xf numFmtId="164" fontId="0" fillId="3" borderId="39" xfId="0" applyNumberFormat="1" applyFill="1" applyBorder="1"/>
    <xf numFmtId="164" fontId="0" fillId="3" borderId="62" xfId="0" applyNumberFormat="1" applyFill="1" applyBorder="1"/>
    <xf numFmtId="164" fontId="0" fillId="7" borderId="62" xfId="0" applyNumberFormat="1" applyFill="1" applyBorder="1"/>
    <xf numFmtId="167" fontId="5" fillId="2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0" fillId="3" borderId="2" xfId="0" applyFill="1" applyBorder="1"/>
    <xf numFmtId="0" fontId="0" fillId="7" borderId="2" xfId="0" applyFill="1" applyBorder="1"/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168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168" fontId="16" fillId="2" borderId="0" xfId="0" applyNumberFormat="1" applyFont="1" applyFill="1" applyAlignment="1" applyProtection="1">
      <alignment horizontal="left" vertical="center"/>
    </xf>
    <xf numFmtId="49" fontId="5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49" fontId="5" fillId="2" borderId="0" xfId="0" applyNumberFormat="1" applyFont="1" applyFill="1" applyAlignment="1" applyProtection="1">
      <alignment vertical="center"/>
    </xf>
    <xf numFmtId="49" fontId="16" fillId="2" borderId="0" xfId="0" applyNumberFormat="1" applyFont="1" applyFill="1" applyAlignment="1" applyProtection="1">
      <alignment horizontal="left" vertical="center"/>
    </xf>
    <xf numFmtId="7" fontId="16" fillId="2" borderId="0" xfId="1" applyNumberFormat="1" applyFont="1" applyFill="1" applyAlignment="1" applyProtection="1">
      <alignment horizontal="left" vertical="center"/>
    </xf>
    <xf numFmtId="166" fontId="16" fillId="2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/>
    <xf numFmtId="0" fontId="3" fillId="2" borderId="3" xfId="0" applyFont="1" applyFill="1" applyBorder="1" applyAlignment="1"/>
    <xf numFmtId="0" fontId="2" fillId="2" borderId="3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7" fontId="5" fillId="2" borderId="2" xfId="1" applyNumberFormat="1" applyFont="1" applyFill="1" applyBorder="1" applyAlignment="1" applyProtection="1">
      <alignment horizontal="right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7" fontId="5" fillId="2" borderId="5" xfId="1" applyNumberFormat="1" applyFont="1" applyFill="1" applyBorder="1" applyAlignment="1" applyProtection="1">
      <alignment horizontal="right" vertical="center"/>
    </xf>
    <xf numFmtId="44" fontId="23" fillId="2" borderId="2" xfId="1" applyFont="1" applyFill="1" applyBorder="1" applyAlignment="1" applyProtection="1">
      <alignment horizontal="right" vertical="center"/>
    </xf>
    <xf numFmtId="165" fontId="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7" fontId="23" fillId="2" borderId="5" xfId="1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164" fontId="5" fillId="2" borderId="5" xfId="1" applyNumberFormat="1" applyFont="1" applyFill="1" applyBorder="1" applyAlignment="1">
      <alignment horizontal="right" vertical="center"/>
    </xf>
    <xf numFmtId="44" fontId="5" fillId="8" borderId="2" xfId="1" applyFont="1" applyFill="1" applyBorder="1" applyAlignment="1">
      <alignment horizontal="right" vertical="center"/>
    </xf>
    <xf numFmtId="165" fontId="3" fillId="8" borderId="2" xfId="0" applyNumberFormat="1" applyFont="1" applyFill="1" applyBorder="1" applyAlignment="1">
      <alignment horizontal="center" vertical="center"/>
    </xf>
    <xf numFmtId="7" fontId="23" fillId="0" borderId="2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64" xfId="0" applyFill="1" applyBorder="1" applyAlignment="1"/>
    <xf numFmtId="0" fontId="0" fillId="0" borderId="58" xfId="0" applyFill="1" applyBorder="1" applyAlignment="1"/>
    <xf numFmtId="0" fontId="3" fillId="0" borderId="0" xfId="0" applyFont="1" applyBorder="1" applyAlignment="1"/>
    <xf numFmtId="0" fontId="0" fillId="0" borderId="26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top"/>
    </xf>
    <xf numFmtId="0" fontId="3" fillId="0" borderId="64" xfId="0" applyFont="1" applyBorder="1" applyAlignment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0" borderId="57" xfId="0" applyFont="1" applyFill="1" applyBorder="1" applyAlignment="1">
      <alignment horizontal="left"/>
    </xf>
    <xf numFmtId="0" fontId="0" fillId="0" borderId="64" xfId="0" applyFill="1" applyBorder="1" applyAlignment="1">
      <alignment horizontal="left"/>
    </xf>
    <xf numFmtId="0" fontId="3" fillId="2" borderId="4" xfId="0" applyFont="1" applyFill="1" applyBorder="1" applyAlignment="1"/>
    <xf numFmtId="0" fontId="0" fillId="0" borderId="6" xfId="0" applyBorder="1" applyAlignment="1"/>
    <xf numFmtId="0" fontId="1" fillId="8" borderId="6" xfId="0" applyFont="1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16" fillId="2" borderId="2" xfId="0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16" fillId="2" borderId="4" xfId="0" applyFont="1" applyFill="1" applyBorder="1" applyAlignment="1" applyProtection="1">
      <alignment vertical="center"/>
    </xf>
    <xf numFmtId="0" fontId="22" fillId="0" borderId="6" xfId="0" applyFont="1" applyBorder="1" applyAlignment="1" applyProtection="1">
      <alignment vertical="center"/>
    </xf>
    <xf numFmtId="0" fontId="22" fillId="0" borderId="5" xfId="0" applyFont="1" applyBorder="1" applyAlignment="1" applyProtection="1">
      <alignment vertical="center"/>
    </xf>
    <xf numFmtId="0" fontId="5" fillId="8" borderId="4" xfId="0" applyFont="1" applyFill="1" applyBorder="1" applyAlignment="1">
      <alignment vertical="center"/>
    </xf>
    <xf numFmtId="0" fontId="17" fillId="8" borderId="6" xfId="0" applyFont="1" applyFill="1" applyBorder="1" applyAlignment="1">
      <alignment vertical="center"/>
    </xf>
    <xf numFmtId="0" fontId="17" fillId="8" borderId="5" xfId="0" applyFont="1" applyFill="1" applyBorder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3" fillId="0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9" fillId="0" borderId="5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vertical="center"/>
    </xf>
    <xf numFmtId="0" fontId="17" fillId="0" borderId="6" xfId="0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2" fillId="2" borderId="35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Alignment="1" applyProtection="1">
      <alignment vertical="center"/>
    </xf>
    <xf numFmtId="0" fontId="9" fillId="2" borderId="57" xfId="0" applyFont="1" applyFill="1" applyBorder="1" applyAlignment="1" applyProtection="1">
      <alignment horizontal="center" vertical="center"/>
    </xf>
    <xf numFmtId="0" fontId="18" fillId="2" borderId="64" xfId="0" applyFont="1" applyFill="1" applyBorder="1" applyAlignment="1" applyProtection="1">
      <alignment horizontal="center" vertical="center"/>
    </xf>
    <xf numFmtId="0" fontId="18" fillId="2" borderId="58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 vertical="top"/>
    </xf>
    <xf numFmtId="0" fontId="19" fillId="2" borderId="65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65" xfId="0" applyFont="1" applyBorder="1" applyAlignment="1">
      <alignment vertical="center" wrapText="1"/>
    </xf>
    <xf numFmtId="0" fontId="2" fillId="2" borderId="35" xfId="0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0" borderId="0" xfId="0" applyFont="1" applyAlignment="1"/>
    <xf numFmtId="0" fontId="6" fillId="0" borderId="65" xfId="0" applyFont="1" applyBorder="1" applyAlignment="1"/>
    <xf numFmtId="0" fontId="8" fillId="2" borderId="26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22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6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2" fillId="0" borderId="13" xfId="0" applyFont="1" applyFill="1" applyBorder="1" applyAlignment="1"/>
    <xf numFmtId="0" fontId="2" fillId="0" borderId="3" xfId="0" applyFont="1" applyFill="1" applyBorder="1" applyAlignment="1"/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right" vertical="center"/>
    </xf>
    <xf numFmtId="0" fontId="7" fillId="3" borderId="3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right" vertical="center"/>
    </xf>
    <xf numFmtId="0" fontId="1" fillId="0" borderId="35" xfId="0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0" fillId="0" borderId="5" xfId="0" applyBorder="1"/>
    <xf numFmtId="0" fontId="3" fillId="2" borderId="0" xfId="0" applyFont="1" applyFill="1" applyAlignment="1">
      <alignment horizontal="left" vertical="center"/>
    </xf>
    <xf numFmtId="0" fontId="2" fillId="2" borderId="23" xfId="0" applyFont="1" applyFill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/>
    <xf numFmtId="0" fontId="9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166" fontId="5" fillId="2" borderId="6" xfId="0" applyNumberFormat="1" applyFont="1" applyFill="1" applyBorder="1" applyAlignment="1" applyProtection="1">
      <alignment vertical="center"/>
      <protection locked="0"/>
    </xf>
    <xf numFmtId="0" fontId="2" fillId="0" borderId="28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64" fontId="13" fillId="7" borderId="28" xfId="0" applyNumberFormat="1" applyFont="1" applyFill="1" applyBorder="1" applyAlignment="1">
      <alignment horizontal="right"/>
    </xf>
    <xf numFmtId="164" fontId="13" fillId="7" borderId="29" xfId="0" applyNumberFormat="1" applyFont="1" applyFill="1" applyBorder="1" applyAlignment="1">
      <alignment horizontal="right"/>
    </xf>
    <xf numFmtId="164" fontId="13" fillId="7" borderId="63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48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textRotation="90" wrapText="1"/>
    </xf>
    <xf numFmtId="0" fontId="1" fillId="0" borderId="54" xfId="0" applyFont="1" applyBorder="1" applyAlignment="1">
      <alignment horizontal="center" vertical="center" textRotation="90" wrapText="1"/>
    </xf>
    <xf numFmtId="0" fontId="1" fillId="0" borderId="61" xfId="0" applyFont="1" applyBorder="1" applyAlignment="1">
      <alignment horizontal="center" vertical="center" textRotation="90" wrapText="1"/>
    </xf>
    <xf numFmtId="0" fontId="0" fillId="0" borderId="54" xfId="0" applyBorder="1" applyAlignment="1">
      <alignment horizontal="center" vertical="center" textRotation="90" wrapText="1"/>
    </xf>
    <xf numFmtId="0" fontId="0" fillId="0" borderId="61" xfId="0" applyBorder="1" applyAlignment="1">
      <alignment horizontal="center" vertical="center" textRotation="90" wrapText="1"/>
    </xf>
    <xf numFmtId="0" fontId="13" fillId="7" borderId="37" xfId="0" applyFont="1" applyFill="1" applyBorder="1" applyAlignment="1">
      <alignment horizontal="right"/>
    </xf>
    <xf numFmtId="0" fontId="13" fillId="7" borderId="38" xfId="0" applyFont="1" applyFill="1" applyBorder="1" applyAlignment="1">
      <alignment horizontal="right"/>
    </xf>
    <xf numFmtId="0" fontId="13" fillId="7" borderId="14" xfId="0" applyFont="1" applyFill="1" applyBorder="1" applyAlignment="1">
      <alignment horizontal="right"/>
    </xf>
    <xf numFmtId="0" fontId="13" fillId="7" borderId="44" xfId="0" applyFont="1" applyFill="1" applyBorder="1" applyAlignment="1">
      <alignment horizontal="right"/>
    </xf>
    <xf numFmtId="0" fontId="1" fillId="0" borderId="0" xfId="0" applyFont="1"/>
    <xf numFmtId="0" fontId="13" fillId="4" borderId="37" xfId="0" applyFont="1" applyFill="1" applyBorder="1" applyAlignment="1">
      <alignment horizontal="right"/>
    </xf>
    <xf numFmtId="0" fontId="13" fillId="4" borderId="38" xfId="0" applyFont="1" applyFill="1" applyBorder="1" applyAlignment="1">
      <alignment horizontal="right"/>
    </xf>
    <xf numFmtId="0" fontId="13" fillId="4" borderId="44" xfId="0" applyFont="1" applyFill="1" applyBorder="1" applyAlignment="1">
      <alignment horizontal="right"/>
    </xf>
    <xf numFmtId="164" fontId="13" fillId="4" borderId="28" xfId="0" applyNumberFormat="1" applyFont="1" applyFill="1" applyBorder="1" applyAlignment="1">
      <alignment horizontal="right"/>
    </xf>
    <xf numFmtId="164" fontId="13" fillId="4" borderId="29" xfId="0" applyNumberFormat="1" applyFont="1" applyFill="1" applyBorder="1" applyAlignment="1">
      <alignment horizontal="right"/>
    </xf>
    <xf numFmtId="164" fontId="13" fillId="4" borderId="63" xfId="0" applyNumberFormat="1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15" name="Line 8"/>
        <xdr:cNvSpPr>
          <a:spLocks noChangeShapeType="1"/>
        </xdr:cNvSpPr>
      </xdr:nvSpPr>
      <xdr:spPr bwMode="auto">
        <a:xfrm>
          <a:off x="28575" y="3600450"/>
          <a:ext cx="64008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35</xdr:row>
      <xdr:rowOff>0</xdr:rowOff>
    </xdr:from>
    <xdr:to>
      <xdr:col>7</xdr:col>
      <xdr:colOff>1095375</xdr:colOff>
      <xdr:row>35</xdr:row>
      <xdr:rowOff>0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47625" y="6553200"/>
          <a:ext cx="63817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39</xdr:row>
      <xdr:rowOff>0</xdr:rowOff>
    </xdr:from>
    <xdr:to>
      <xdr:col>8</xdr:col>
      <xdr:colOff>19050</xdr:colOff>
      <xdr:row>39</xdr:row>
      <xdr:rowOff>0</xdr:rowOff>
    </xdr:to>
    <xdr:sp macro="" textlink="">
      <xdr:nvSpPr>
        <xdr:cNvPr id="17" name="Line 20"/>
        <xdr:cNvSpPr>
          <a:spLocks noChangeShapeType="1"/>
        </xdr:cNvSpPr>
      </xdr:nvSpPr>
      <xdr:spPr bwMode="auto">
        <a:xfrm>
          <a:off x="28575" y="7315200"/>
          <a:ext cx="641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666750</xdr:colOff>
      <xdr:row>50</xdr:row>
      <xdr:rowOff>19050</xdr:rowOff>
    </xdr:from>
    <xdr:to>
      <xdr:col>2</xdr:col>
      <xdr:colOff>666750</xdr:colOff>
      <xdr:row>51</xdr:row>
      <xdr:rowOff>0</xdr:rowOff>
    </xdr:to>
    <xdr:sp macro="" textlink="">
      <xdr:nvSpPr>
        <xdr:cNvPr id="18" name="Line 27"/>
        <xdr:cNvSpPr>
          <a:spLocks noChangeShapeType="1"/>
        </xdr:cNvSpPr>
      </xdr:nvSpPr>
      <xdr:spPr bwMode="auto">
        <a:xfrm>
          <a:off x="2552700" y="9582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342900</xdr:rowOff>
        </xdr:from>
        <xdr:to>
          <xdr:col>7</xdr:col>
          <xdr:colOff>609600</xdr:colOff>
          <xdr:row>15</xdr:row>
          <xdr:rowOff>219075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Const. Docs 95-100%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1019175</xdr:colOff>
          <xdr:row>15</xdr:row>
          <xdr:rowOff>104775</xdr:rowOff>
        </xdr:from>
        <xdr:to>
          <xdr:col>2</xdr:col>
          <xdr:colOff>561975</xdr:colOff>
          <xdr:row>15</xdr:row>
          <xdr:rowOff>447675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Bidding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15</xdr:row>
          <xdr:rowOff>209550</xdr:rowOff>
        </xdr:from>
        <xdr:to>
          <xdr:col>7</xdr:col>
          <xdr:colOff>781050</xdr:colOff>
          <xdr:row>15</xdr:row>
          <xdr:rowOff>409575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Extended Contract Admin.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15</xdr:row>
          <xdr:rowOff>219075</xdr:rowOff>
        </xdr:from>
        <xdr:to>
          <xdr:col>4</xdr:col>
          <xdr:colOff>561975</xdr:colOff>
          <xdr:row>15</xdr:row>
          <xdr:rowOff>419100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 Admin.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14</xdr:row>
          <xdr:rowOff>323850</xdr:rowOff>
        </xdr:from>
        <xdr:to>
          <xdr:col>5</xdr:col>
          <xdr:colOff>114300</xdr:colOff>
          <xdr:row>15</xdr:row>
          <xdr:rowOff>200025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Design Docs 30-60%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14</xdr:row>
          <xdr:rowOff>361950</xdr:rowOff>
        </xdr:from>
        <xdr:to>
          <xdr:col>3</xdr:col>
          <xdr:colOff>390525</xdr:colOff>
          <xdr:row>15</xdr:row>
          <xdr:rowOff>180975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Schematic Design 15%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48</xdr:row>
          <xdr:rowOff>19050</xdr:rowOff>
        </xdr:from>
        <xdr:to>
          <xdr:col>2</xdr:col>
          <xdr:colOff>85725</xdr:colOff>
          <xdr:row>48</xdr:row>
          <xdr:rowOff>209550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48</xdr:row>
          <xdr:rowOff>19050</xdr:rowOff>
        </xdr:from>
        <xdr:to>
          <xdr:col>3</xdr:col>
          <xdr:colOff>542925</xdr:colOff>
          <xdr:row>48</xdr:row>
          <xdr:rowOff>228600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285750</xdr:colOff>
      <xdr:row>4</xdr:row>
      <xdr:rowOff>95250</xdr:rowOff>
    </xdr:to>
    <xdr:pic>
      <xdr:nvPicPr>
        <xdr:cNvPr id="27" name="Picture 13" descr="CCSD_Logo_B&amp;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19</xdr:row>
      <xdr:rowOff>38100</xdr:rowOff>
    </xdr:from>
    <xdr:to>
      <xdr:col>5</xdr:col>
      <xdr:colOff>219075</xdr:colOff>
      <xdr:row>19</xdr:row>
      <xdr:rowOff>152400</xdr:rowOff>
    </xdr:to>
    <xdr:sp macro="" textlink="">
      <xdr:nvSpPr>
        <xdr:cNvPr id="2" name="TextBox 1"/>
        <xdr:cNvSpPr txBox="1"/>
      </xdr:nvSpPr>
      <xdr:spPr>
        <a:xfrm>
          <a:off x="4914900" y="2857500"/>
          <a:ext cx="142875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73025</xdr:colOff>
      <xdr:row>19</xdr:row>
      <xdr:rowOff>41275</xdr:rowOff>
    </xdr:from>
    <xdr:to>
      <xdr:col>8</xdr:col>
      <xdr:colOff>215900</xdr:colOff>
      <xdr:row>19</xdr:row>
      <xdr:rowOff>155575</xdr:rowOff>
    </xdr:to>
    <xdr:sp macro="" textlink="">
      <xdr:nvSpPr>
        <xdr:cNvPr id="3" name="TextBox 2"/>
        <xdr:cNvSpPr txBox="1"/>
      </xdr:nvSpPr>
      <xdr:spPr>
        <a:xfrm>
          <a:off x="6597650" y="2860675"/>
          <a:ext cx="1428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76200</xdr:colOff>
      <xdr:row>19</xdr:row>
      <xdr:rowOff>38100</xdr:rowOff>
    </xdr:from>
    <xdr:to>
      <xdr:col>5</xdr:col>
      <xdr:colOff>219075</xdr:colOff>
      <xdr:row>19</xdr:row>
      <xdr:rowOff>152400</xdr:rowOff>
    </xdr:to>
    <xdr:sp macro="" textlink="">
      <xdr:nvSpPr>
        <xdr:cNvPr id="4" name="TextBox 3"/>
        <xdr:cNvSpPr txBox="1"/>
      </xdr:nvSpPr>
      <xdr:spPr>
        <a:xfrm>
          <a:off x="4914900" y="2857500"/>
          <a:ext cx="142875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73025</xdr:colOff>
      <xdr:row>19</xdr:row>
      <xdr:rowOff>41275</xdr:rowOff>
    </xdr:from>
    <xdr:to>
      <xdr:col>8</xdr:col>
      <xdr:colOff>215900</xdr:colOff>
      <xdr:row>19</xdr:row>
      <xdr:rowOff>155575</xdr:rowOff>
    </xdr:to>
    <xdr:sp macro="" textlink="">
      <xdr:nvSpPr>
        <xdr:cNvPr id="5" name="TextBox 4"/>
        <xdr:cNvSpPr txBox="1"/>
      </xdr:nvSpPr>
      <xdr:spPr>
        <a:xfrm>
          <a:off x="6597650" y="2860675"/>
          <a:ext cx="1428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19</xdr:row>
      <xdr:rowOff>38100</xdr:rowOff>
    </xdr:from>
    <xdr:to>
      <xdr:col>5</xdr:col>
      <xdr:colOff>219075</xdr:colOff>
      <xdr:row>19</xdr:row>
      <xdr:rowOff>152400</xdr:rowOff>
    </xdr:to>
    <xdr:sp macro="" textlink="">
      <xdr:nvSpPr>
        <xdr:cNvPr id="2" name="TextBox 1"/>
        <xdr:cNvSpPr txBox="1"/>
      </xdr:nvSpPr>
      <xdr:spPr>
        <a:xfrm>
          <a:off x="4914900" y="2857500"/>
          <a:ext cx="142875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73025</xdr:colOff>
      <xdr:row>19</xdr:row>
      <xdr:rowOff>41275</xdr:rowOff>
    </xdr:from>
    <xdr:to>
      <xdr:col>8</xdr:col>
      <xdr:colOff>215900</xdr:colOff>
      <xdr:row>19</xdr:row>
      <xdr:rowOff>155575</xdr:rowOff>
    </xdr:to>
    <xdr:sp macro="" textlink="">
      <xdr:nvSpPr>
        <xdr:cNvPr id="3" name="TextBox 2"/>
        <xdr:cNvSpPr txBox="1"/>
      </xdr:nvSpPr>
      <xdr:spPr>
        <a:xfrm>
          <a:off x="6597650" y="2860675"/>
          <a:ext cx="1428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76200</xdr:colOff>
      <xdr:row>19</xdr:row>
      <xdr:rowOff>38100</xdr:rowOff>
    </xdr:from>
    <xdr:to>
      <xdr:col>5</xdr:col>
      <xdr:colOff>219075</xdr:colOff>
      <xdr:row>19</xdr:row>
      <xdr:rowOff>152400</xdr:rowOff>
    </xdr:to>
    <xdr:sp macro="" textlink="">
      <xdr:nvSpPr>
        <xdr:cNvPr id="4" name="TextBox 3"/>
        <xdr:cNvSpPr txBox="1"/>
      </xdr:nvSpPr>
      <xdr:spPr>
        <a:xfrm>
          <a:off x="4914900" y="2857500"/>
          <a:ext cx="142875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73025</xdr:colOff>
      <xdr:row>19</xdr:row>
      <xdr:rowOff>41275</xdr:rowOff>
    </xdr:from>
    <xdr:to>
      <xdr:col>8</xdr:col>
      <xdr:colOff>215900</xdr:colOff>
      <xdr:row>19</xdr:row>
      <xdr:rowOff>155575</xdr:rowOff>
    </xdr:to>
    <xdr:sp macro="" textlink="">
      <xdr:nvSpPr>
        <xdr:cNvPr id="5" name="TextBox 4"/>
        <xdr:cNvSpPr txBox="1"/>
      </xdr:nvSpPr>
      <xdr:spPr>
        <a:xfrm>
          <a:off x="6597650" y="2860675"/>
          <a:ext cx="1428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18</xdr:row>
      <xdr:rowOff>38100</xdr:rowOff>
    </xdr:from>
    <xdr:to>
      <xdr:col>5</xdr:col>
      <xdr:colOff>219075</xdr:colOff>
      <xdr:row>18</xdr:row>
      <xdr:rowOff>152400</xdr:rowOff>
    </xdr:to>
    <xdr:sp macro="" textlink="">
      <xdr:nvSpPr>
        <xdr:cNvPr id="2" name="TextBox 1"/>
        <xdr:cNvSpPr txBox="1"/>
      </xdr:nvSpPr>
      <xdr:spPr>
        <a:xfrm>
          <a:off x="4781550" y="2743200"/>
          <a:ext cx="142875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73025</xdr:colOff>
      <xdr:row>18</xdr:row>
      <xdr:rowOff>41275</xdr:rowOff>
    </xdr:from>
    <xdr:to>
      <xdr:col>8</xdr:col>
      <xdr:colOff>215900</xdr:colOff>
      <xdr:row>18</xdr:row>
      <xdr:rowOff>155575</xdr:rowOff>
    </xdr:to>
    <xdr:sp macro="" textlink="">
      <xdr:nvSpPr>
        <xdr:cNvPr id="3" name="TextBox 2"/>
        <xdr:cNvSpPr txBox="1"/>
      </xdr:nvSpPr>
      <xdr:spPr>
        <a:xfrm>
          <a:off x="6473825" y="2771775"/>
          <a:ext cx="1428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572125" y="5429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19</xdr:row>
      <xdr:rowOff>38100</xdr:rowOff>
    </xdr:from>
    <xdr:to>
      <xdr:col>5</xdr:col>
      <xdr:colOff>219075</xdr:colOff>
      <xdr:row>19</xdr:row>
      <xdr:rowOff>152400</xdr:rowOff>
    </xdr:to>
    <xdr:sp macro="" textlink="">
      <xdr:nvSpPr>
        <xdr:cNvPr id="2" name="TextBox 1"/>
        <xdr:cNvSpPr txBox="1"/>
      </xdr:nvSpPr>
      <xdr:spPr>
        <a:xfrm>
          <a:off x="4781550" y="2743200"/>
          <a:ext cx="142875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73025</xdr:colOff>
      <xdr:row>19</xdr:row>
      <xdr:rowOff>41275</xdr:rowOff>
    </xdr:from>
    <xdr:to>
      <xdr:col>8</xdr:col>
      <xdr:colOff>215900</xdr:colOff>
      <xdr:row>19</xdr:row>
      <xdr:rowOff>155575</xdr:rowOff>
    </xdr:to>
    <xdr:sp macro="" textlink="">
      <xdr:nvSpPr>
        <xdr:cNvPr id="3" name="TextBox 2"/>
        <xdr:cNvSpPr txBox="1"/>
      </xdr:nvSpPr>
      <xdr:spPr>
        <a:xfrm>
          <a:off x="6464300" y="2746375"/>
          <a:ext cx="1428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76200</xdr:colOff>
      <xdr:row>19</xdr:row>
      <xdr:rowOff>38100</xdr:rowOff>
    </xdr:from>
    <xdr:to>
      <xdr:col>5</xdr:col>
      <xdr:colOff>219075</xdr:colOff>
      <xdr:row>19</xdr:row>
      <xdr:rowOff>152400</xdr:rowOff>
    </xdr:to>
    <xdr:sp macro="" textlink="">
      <xdr:nvSpPr>
        <xdr:cNvPr id="4" name="TextBox 3"/>
        <xdr:cNvSpPr txBox="1"/>
      </xdr:nvSpPr>
      <xdr:spPr>
        <a:xfrm>
          <a:off x="4781550" y="3686175"/>
          <a:ext cx="142875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73025</xdr:colOff>
      <xdr:row>19</xdr:row>
      <xdr:rowOff>41275</xdr:rowOff>
    </xdr:from>
    <xdr:to>
      <xdr:col>8</xdr:col>
      <xdr:colOff>215900</xdr:colOff>
      <xdr:row>19</xdr:row>
      <xdr:rowOff>155575</xdr:rowOff>
    </xdr:to>
    <xdr:sp macro="" textlink="">
      <xdr:nvSpPr>
        <xdr:cNvPr id="5" name="TextBox 4"/>
        <xdr:cNvSpPr txBox="1"/>
      </xdr:nvSpPr>
      <xdr:spPr>
        <a:xfrm>
          <a:off x="6464300" y="3689350"/>
          <a:ext cx="1428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19</xdr:row>
      <xdr:rowOff>38100</xdr:rowOff>
    </xdr:from>
    <xdr:to>
      <xdr:col>5</xdr:col>
      <xdr:colOff>219075</xdr:colOff>
      <xdr:row>19</xdr:row>
      <xdr:rowOff>152400</xdr:rowOff>
    </xdr:to>
    <xdr:sp macro="" textlink="">
      <xdr:nvSpPr>
        <xdr:cNvPr id="2" name="TextBox 1"/>
        <xdr:cNvSpPr txBox="1"/>
      </xdr:nvSpPr>
      <xdr:spPr>
        <a:xfrm>
          <a:off x="4914900" y="2857500"/>
          <a:ext cx="142875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73025</xdr:colOff>
      <xdr:row>19</xdr:row>
      <xdr:rowOff>41275</xdr:rowOff>
    </xdr:from>
    <xdr:to>
      <xdr:col>8</xdr:col>
      <xdr:colOff>215900</xdr:colOff>
      <xdr:row>19</xdr:row>
      <xdr:rowOff>155575</xdr:rowOff>
    </xdr:to>
    <xdr:sp macro="" textlink="">
      <xdr:nvSpPr>
        <xdr:cNvPr id="3" name="TextBox 2"/>
        <xdr:cNvSpPr txBox="1"/>
      </xdr:nvSpPr>
      <xdr:spPr>
        <a:xfrm>
          <a:off x="6597650" y="2860675"/>
          <a:ext cx="1428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76200</xdr:colOff>
      <xdr:row>19</xdr:row>
      <xdr:rowOff>38100</xdr:rowOff>
    </xdr:from>
    <xdr:to>
      <xdr:col>5</xdr:col>
      <xdr:colOff>219075</xdr:colOff>
      <xdr:row>19</xdr:row>
      <xdr:rowOff>152400</xdr:rowOff>
    </xdr:to>
    <xdr:sp macro="" textlink="">
      <xdr:nvSpPr>
        <xdr:cNvPr id="4" name="TextBox 3"/>
        <xdr:cNvSpPr txBox="1"/>
      </xdr:nvSpPr>
      <xdr:spPr>
        <a:xfrm>
          <a:off x="4914900" y="2857500"/>
          <a:ext cx="142875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73025</xdr:colOff>
      <xdr:row>19</xdr:row>
      <xdr:rowOff>41275</xdr:rowOff>
    </xdr:from>
    <xdr:to>
      <xdr:col>8</xdr:col>
      <xdr:colOff>215900</xdr:colOff>
      <xdr:row>19</xdr:row>
      <xdr:rowOff>155575</xdr:rowOff>
    </xdr:to>
    <xdr:sp macro="" textlink="">
      <xdr:nvSpPr>
        <xdr:cNvPr id="5" name="TextBox 4"/>
        <xdr:cNvSpPr txBox="1"/>
      </xdr:nvSpPr>
      <xdr:spPr>
        <a:xfrm>
          <a:off x="6597650" y="2860675"/>
          <a:ext cx="1428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19050</xdr:rowOff>
    </xdr:from>
    <xdr:to>
      <xdr:col>6</xdr:col>
      <xdr:colOff>180975</xdr:colOff>
      <xdr:row>3</xdr:row>
      <xdr:rowOff>142875</xdr:rowOff>
    </xdr:to>
    <xdr:sp macro="" textlink="">
      <xdr:nvSpPr>
        <xdr:cNvPr id="2" name="Rectangle 1"/>
        <xdr:cNvSpPr/>
      </xdr:nvSpPr>
      <xdr:spPr>
        <a:xfrm>
          <a:off x="5619750" y="466725"/>
          <a:ext cx="123825" cy="1238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54"/>
  <sheetViews>
    <sheetView tabSelected="1" zoomScaleNormal="100" zoomScaleSheetLayoutView="100" workbookViewId="0">
      <selection activeCell="A47" sqref="A47:H47"/>
    </sheetView>
  </sheetViews>
  <sheetFormatPr defaultColWidth="9.28515625" defaultRowHeight="11.25" x14ac:dyDescent="0.2"/>
  <cols>
    <col min="1" max="1" width="10.28515625" style="155" customWidth="1"/>
    <col min="2" max="2" width="16.5703125" style="155" customWidth="1"/>
    <col min="3" max="3" width="11.7109375" style="155" customWidth="1"/>
    <col min="4" max="4" width="14.7109375" style="155" customWidth="1"/>
    <col min="5" max="5" width="10.7109375" style="155" customWidth="1"/>
    <col min="6" max="6" width="12.7109375" style="155" customWidth="1"/>
    <col min="7" max="7" width="0.28515625" style="155" customWidth="1"/>
    <col min="8" max="8" width="13.28515625" style="3" customWidth="1"/>
    <col min="9" max="256" width="9.28515625" style="155"/>
    <col min="257" max="257" width="10.28515625" style="155" customWidth="1"/>
    <col min="258" max="258" width="16.5703125" style="155" customWidth="1"/>
    <col min="259" max="259" width="11.7109375" style="155" customWidth="1"/>
    <col min="260" max="260" width="14.7109375" style="155" customWidth="1"/>
    <col min="261" max="261" width="10.7109375" style="155" customWidth="1"/>
    <col min="262" max="262" width="12.7109375" style="155" customWidth="1"/>
    <col min="263" max="263" width="0.28515625" style="155" customWidth="1"/>
    <col min="264" max="264" width="14.7109375" style="155" customWidth="1"/>
    <col min="265" max="512" width="9.28515625" style="155"/>
    <col min="513" max="513" width="10.28515625" style="155" customWidth="1"/>
    <col min="514" max="514" width="16.5703125" style="155" customWidth="1"/>
    <col min="515" max="515" width="11.7109375" style="155" customWidth="1"/>
    <col min="516" max="516" width="14.7109375" style="155" customWidth="1"/>
    <col min="517" max="517" width="10.7109375" style="155" customWidth="1"/>
    <col min="518" max="518" width="12.7109375" style="155" customWidth="1"/>
    <col min="519" max="519" width="0.28515625" style="155" customWidth="1"/>
    <col min="520" max="520" width="14.7109375" style="155" customWidth="1"/>
    <col min="521" max="768" width="9.28515625" style="155"/>
    <col min="769" max="769" width="10.28515625" style="155" customWidth="1"/>
    <col min="770" max="770" width="16.5703125" style="155" customWidth="1"/>
    <col min="771" max="771" width="11.7109375" style="155" customWidth="1"/>
    <col min="772" max="772" width="14.7109375" style="155" customWidth="1"/>
    <col min="773" max="773" width="10.7109375" style="155" customWidth="1"/>
    <col min="774" max="774" width="12.7109375" style="155" customWidth="1"/>
    <col min="775" max="775" width="0.28515625" style="155" customWidth="1"/>
    <col min="776" max="776" width="14.7109375" style="155" customWidth="1"/>
    <col min="777" max="1024" width="9.28515625" style="155"/>
    <col min="1025" max="1025" width="10.28515625" style="155" customWidth="1"/>
    <col min="1026" max="1026" width="16.5703125" style="155" customWidth="1"/>
    <col min="1027" max="1027" width="11.7109375" style="155" customWidth="1"/>
    <col min="1028" max="1028" width="14.7109375" style="155" customWidth="1"/>
    <col min="1029" max="1029" width="10.7109375" style="155" customWidth="1"/>
    <col min="1030" max="1030" width="12.7109375" style="155" customWidth="1"/>
    <col min="1031" max="1031" width="0.28515625" style="155" customWidth="1"/>
    <col min="1032" max="1032" width="14.7109375" style="155" customWidth="1"/>
    <col min="1033" max="1280" width="9.28515625" style="155"/>
    <col min="1281" max="1281" width="10.28515625" style="155" customWidth="1"/>
    <col min="1282" max="1282" width="16.5703125" style="155" customWidth="1"/>
    <col min="1283" max="1283" width="11.7109375" style="155" customWidth="1"/>
    <col min="1284" max="1284" width="14.7109375" style="155" customWidth="1"/>
    <col min="1285" max="1285" width="10.7109375" style="155" customWidth="1"/>
    <col min="1286" max="1286" width="12.7109375" style="155" customWidth="1"/>
    <col min="1287" max="1287" width="0.28515625" style="155" customWidth="1"/>
    <col min="1288" max="1288" width="14.7109375" style="155" customWidth="1"/>
    <col min="1289" max="1536" width="9.28515625" style="155"/>
    <col min="1537" max="1537" width="10.28515625" style="155" customWidth="1"/>
    <col min="1538" max="1538" width="16.5703125" style="155" customWidth="1"/>
    <col min="1539" max="1539" width="11.7109375" style="155" customWidth="1"/>
    <col min="1540" max="1540" width="14.7109375" style="155" customWidth="1"/>
    <col min="1541" max="1541" width="10.7109375" style="155" customWidth="1"/>
    <col min="1542" max="1542" width="12.7109375" style="155" customWidth="1"/>
    <col min="1543" max="1543" width="0.28515625" style="155" customWidth="1"/>
    <col min="1544" max="1544" width="14.7109375" style="155" customWidth="1"/>
    <col min="1545" max="1792" width="9.28515625" style="155"/>
    <col min="1793" max="1793" width="10.28515625" style="155" customWidth="1"/>
    <col min="1794" max="1794" width="16.5703125" style="155" customWidth="1"/>
    <col min="1795" max="1795" width="11.7109375" style="155" customWidth="1"/>
    <col min="1796" max="1796" width="14.7109375" style="155" customWidth="1"/>
    <col min="1797" max="1797" width="10.7109375" style="155" customWidth="1"/>
    <col min="1798" max="1798" width="12.7109375" style="155" customWidth="1"/>
    <col min="1799" max="1799" width="0.28515625" style="155" customWidth="1"/>
    <col min="1800" max="1800" width="14.7109375" style="155" customWidth="1"/>
    <col min="1801" max="2048" width="9.28515625" style="155"/>
    <col min="2049" max="2049" width="10.28515625" style="155" customWidth="1"/>
    <col min="2050" max="2050" width="16.5703125" style="155" customWidth="1"/>
    <col min="2051" max="2051" width="11.7109375" style="155" customWidth="1"/>
    <col min="2052" max="2052" width="14.7109375" style="155" customWidth="1"/>
    <col min="2053" max="2053" width="10.7109375" style="155" customWidth="1"/>
    <col min="2054" max="2054" width="12.7109375" style="155" customWidth="1"/>
    <col min="2055" max="2055" width="0.28515625" style="155" customWidth="1"/>
    <col min="2056" max="2056" width="14.7109375" style="155" customWidth="1"/>
    <col min="2057" max="2304" width="9.28515625" style="155"/>
    <col min="2305" max="2305" width="10.28515625" style="155" customWidth="1"/>
    <col min="2306" max="2306" width="16.5703125" style="155" customWidth="1"/>
    <col min="2307" max="2307" width="11.7109375" style="155" customWidth="1"/>
    <col min="2308" max="2308" width="14.7109375" style="155" customWidth="1"/>
    <col min="2309" max="2309" width="10.7109375" style="155" customWidth="1"/>
    <col min="2310" max="2310" width="12.7109375" style="155" customWidth="1"/>
    <col min="2311" max="2311" width="0.28515625" style="155" customWidth="1"/>
    <col min="2312" max="2312" width="14.7109375" style="155" customWidth="1"/>
    <col min="2313" max="2560" width="9.28515625" style="155"/>
    <col min="2561" max="2561" width="10.28515625" style="155" customWidth="1"/>
    <col min="2562" max="2562" width="16.5703125" style="155" customWidth="1"/>
    <col min="2563" max="2563" width="11.7109375" style="155" customWidth="1"/>
    <col min="2564" max="2564" width="14.7109375" style="155" customWidth="1"/>
    <col min="2565" max="2565" width="10.7109375" style="155" customWidth="1"/>
    <col min="2566" max="2566" width="12.7109375" style="155" customWidth="1"/>
    <col min="2567" max="2567" width="0.28515625" style="155" customWidth="1"/>
    <col min="2568" max="2568" width="14.7109375" style="155" customWidth="1"/>
    <col min="2569" max="2816" width="9.28515625" style="155"/>
    <col min="2817" max="2817" width="10.28515625" style="155" customWidth="1"/>
    <col min="2818" max="2818" width="16.5703125" style="155" customWidth="1"/>
    <col min="2819" max="2819" width="11.7109375" style="155" customWidth="1"/>
    <col min="2820" max="2820" width="14.7109375" style="155" customWidth="1"/>
    <col min="2821" max="2821" width="10.7109375" style="155" customWidth="1"/>
    <col min="2822" max="2822" width="12.7109375" style="155" customWidth="1"/>
    <col min="2823" max="2823" width="0.28515625" style="155" customWidth="1"/>
    <col min="2824" max="2824" width="14.7109375" style="155" customWidth="1"/>
    <col min="2825" max="3072" width="9.28515625" style="155"/>
    <col min="3073" max="3073" width="10.28515625" style="155" customWidth="1"/>
    <col min="3074" max="3074" width="16.5703125" style="155" customWidth="1"/>
    <col min="3075" max="3075" width="11.7109375" style="155" customWidth="1"/>
    <col min="3076" max="3076" width="14.7109375" style="155" customWidth="1"/>
    <col min="3077" max="3077" width="10.7109375" style="155" customWidth="1"/>
    <col min="3078" max="3078" width="12.7109375" style="155" customWidth="1"/>
    <col min="3079" max="3079" width="0.28515625" style="155" customWidth="1"/>
    <col min="3080" max="3080" width="14.7109375" style="155" customWidth="1"/>
    <col min="3081" max="3328" width="9.28515625" style="155"/>
    <col min="3329" max="3329" width="10.28515625" style="155" customWidth="1"/>
    <col min="3330" max="3330" width="16.5703125" style="155" customWidth="1"/>
    <col min="3331" max="3331" width="11.7109375" style="155" customWidth="1"/>
    <col min="3332" max="3332" width="14.7109375" style="155" customWidth="1"/>
    <col min="3333" max="3333" width="10.7109375" style="155" customWidth="1"/>
    <col min="3334" max="3334" width="12.7109375" style="155" customWidth="1"/>
    <col min="3335" max="3335" width="0.28515625" style="155" customWidth="1"/>
    <col min="3336" max="3336" width="14.7109375" style="155" customWidth="1"/>
    <col min="3337" max="3584" width="9.28515625" style="155"/>
    <col min="3585" max="3585" width="10.28515625" style="155" customWidth="1"/>
    <col min="3586" max="3586" width="16.5703125" style="155" customWidth="1"/>
    <col min="3587" max="3587" width="11.7109375" style="155" customWidth="1"/>
    <col min="3588" max="3588" width="14.7109375" style="155" customWidth="1"/>
    <col min="3589" max="3589" width="10.7109375" style="155" customWidth="1"/>
    <col min="3590" max="3590" width="12.7109375" style="155" customWidth="1"/>
    <col min="3591" max="3591" width="0.28515625" style="155" customWidth="1"/>
    <col min="3592" max="3592" width="14.7109375" style="155" customWidth="1"/>
    <col min="3593" max="3840" width="9.28515625" style="155"/>
    <col min="3841" max="3841" width="10.28515625" style="155" customWidth="1"/>
    <col min="3842" max="3842" width="16.5703125" style="155" customWidth="1"/>
    <col min="3843" max="3843" width="11.7109375" style="155" customWidth="1"/>
    <col min="3844" max="3844" width="14.7109375" style="155" customWidth="1"/>
    <col min="3845" max="3845" width="10.7109375" style="155" customWidth="1"/>
    <col min="3846" max="3846" width="12.7109375" style="155" customWidth="1"/>
    <col min="3847" max="3847" width="0.28515625" style="155" customWidth="1"/>
    <col min="3848" max="3848" width="14.7109375" style="155" customWidth="1"/>
    <col min="3849" max="4096" width="9.28515625" style="155"/>
    <col min="4097" max="4097" width="10.28515625" style="155" customWidth="1"/>
    <col min="4098" max="4098" width="16.5703125" style="155" customWidth="1"/>
    <col min="4099" max="4099" width="11.7109375" style="155" customWidth="1"/>
    <col min="4100" max="4100" width="14.7109375" style="155" customWidth="1"/>
    <col min="4101" max="4101" width="10.7109375" style="155" customWidth="1"/>
    <col min="4102" max="4102" width="12.7109375" style="155" customWidth="1"/>
    <col min="4103" max="4103" width="0.28515625" style="155" customWidth="1"/>
    <col min="4104" max="4104" width="14.7109375" style="155" customWidth="1"/>
    <col min="4105" max="4352" width="9.28515625" style="155"/>
    <col min="4353" max="4353" width="10.28515625" style="155" customWidth="1"/>
    <col min="4354" max="4354" width="16.5703125" style="155" customWidth="1"/>
    <col min="4355" max="4355" width="11.7109375" style="155" customWidth="1"/>
    <col min="4356" max="4356" width="14.7109375" style="155" customWidth="1"/>
    <col min="4357" max="4357" width="10.7109375" style="155" customWidth="1"/>
    <col min="4358" max="4358" width="12.7109375" style="155" customWidth="1"/>
    <col min="4359" max="4359" width="0.28515625" style="155" customWidth="1"/>
    <col min="4360" max="4360" width="14.7109375" style="155" customWidth="1"/>
    <col min="4361" max="4608" width="9.28515625" style="155"/>
    <col min="4609" max="4609" width="10.28515625" style="155" customWidth="1"/>
    <col min="4610" max="4610" width="16.5703125" style="155" customWidth="1"/>
    <col min="4611" max="4611" width="11.7109375" style="155" customWidth="1"/>
    <col min="4612" max="4612" width="14.7109375" style="155" customWidth="1"/>
    <col min="4613" max="4613" width="10.7109375" style="155" customWidth="1"/>
    <col min="4614" max="4614" width="12.7109375" style="155" customWidth="1"/>
    <col min="4615" max="4615" width="0.28515625" style="155" customWidth="1"/>
    <col min="4616" max="4616" width="14.7109375" style="155" customWidth="1"/>
    <col min="4617" max="4864" width="9.28515625" style="155"/>
    <col min="4865" max="4865" width="10.28515625" style="155" customWidth="1"/>
    <col min="4866" max="4866" width="16.5703125" style="155" customWidth="1"/>
    <col min="4867" max="4867" width="11.7109375" style="155" customWidth="1"/>
    <col min="4868" max="4868" width="14.7109375" style="155" customWidth="1"/>
    <col min="4869" max="4869" width="10.7109375" style="155" customWidth="1"/>
    <col min="4870" max="4870" width="12.7109375" style="155" customWidth="1"/>
    <col min="4871" max="4871" width="0.28515625" style="155" customWidth="1"/>
    <col min="4872" max="4872" width="14.7109375" style="155" customWidth="1"/>
    <col min="4873" max="5120" width="9.28515625" style="155"/>
    <col min="5121" max="5121" width="10.28515625" style="155" customWidth="1"/>
    <col min="5122" max="5122" width="16.5703125" style="155" customWidth="1"/>
    <col min="5123" max="5123" width="11.7109375" style="155" customWidth="1"/>
    <col min="5124" max="5124" width="14.7109375" style="155" customWidth="1"/>
    <col min="5125" max="5125" width="10.7109375" style="155" customWidth="1"/>
    <col min="5126" max="5126" width="12.7109375" style="155" customWidth="1"/>
    <col min="5127" max="5127" width="0.28515625" style="155" customWidth="1"/>
    <col min="5128" max="5128" width="14.7109375" style="155" customWidth="1"/>
    <col min="5129" max="5376" width="9.28515625" style="155"/>
    <col min="5377" max="5377" width="10.28515625" style="155" customWidth="1"/>
    <col min="5378" max="5378" width="16.5703125" style="155" customWidth="1"/>
    <col min="5379" max="5379" width="11.7109375" style="155" customWidth="1"/>
    <col min="5380" max="5380" width="14.7109375" style="155" customWidth="1"/>
    <col min="5381" max="5381" width="10.7109375" style="155" customWidth="1"/>
    <col min="5382" max="5382" width="12.7109375" style="155" customWidth="1"/>
    <col min="5383" max="5383" width="0.28515625" style="155" customWidth="1"/>
    <col min="5384" max="5384" width="14.7109375" style="155" customWidth="1"/>
    <col min="5385" max="5632" width="9.28515625" style="155"/>
    <col min="5633" max="5633" width="10.28515625" style="155" customWidth="1"/>
    <col min="5634" max="5634" width="16.5703125" style="155" customWidth="1"/>
    <col min="5635" max="5635" width="11.7109375" style="155" customWidth="1"/>
    <col min="5636" max="5636" width="14.7109375" style="155" customWidth="1"/>
    <col min="5637" max="5637" width="10.7109375" style="155" customWidth="1"/>
    <col min="5638" max="5638" width="12.7109375" style="155" customWidth="1"/>
    <col min="5639" max="5639" width="0.28515625" style="155" customWidth="1"/>
    <col min="5640" max="5640" width="14.7109375" style="155" customWidth="1"/>
    <col min="5641" max="5888" width="9.28515625" style="155"/>
    <col min="5889" max="5889" width="10.28515625" style="155" customWidth="1"/>
    <col min="5890" max="5890" width="16.5703125" style="155" customWidth="1"/>
    <col min="5891" max="5891" width="11.7109375" style="155" customWidth="1"/>
    <col min="5892" max="5892" width="14.7109375" style="155" customWidth="1"/>
    <col min="5893" max="5893" width="10.7109375" style="155" customWidth="1"/>
    <col min="5894" max="5894" width="12.7109375" style="155" customWidth="1"/>
    <col min="5895" max="5895" width="0.28515625" style="155" customWidth="1"/>
    <col min="5896" max="5896" width="14.7109375" style="155" customWidth="1"/>
    <col min="5897" max="6144" width="9.28515625" style="155"/>
    <col min="6145" max="6145" width="10.28515625" style="155" customWidth="1"/>
    <col min="6146" max="6146" width="16.5703125" style="155" customWidth="1"/>
    <col min="6147" max="6147" width="11.7109375" style="155" customWidth="1"/>
    <col min="6148" max="6148" width="14.7109375" style="155" customWidth="1"/>
    <col min="6149" max="6149" width="10.7109375" style="155" customWidth="1"/>
    <col min="6150" max="6150" width="12.7109375" style="155" customWidth="1"/>
    <col min="6151" max="6151" width="0.28515625" style="155" customWidth="1"/>
    <col min="6152" max="6152" width="14.7109375" style="155" customWidth="1"/>
    <col min="6153" max="6400" width="9.28515625" style="155"/>
    <col min="6401" max="6401" width="10.28515625" style="155" customWidth="1"/>
    <col min="6402" max="6402" width="16.5703125" style="155" customWidth="1"/>
    <col min="6403" max="6403" width="11.7109375" style="155" customWidth="1"/>
    <col min="6404" max="6404" width="14.7109375" style="155" customWidth="1"/>
    <col min="6405" max="6405" width="10.7109375" style="155" customWidth="1"/>
    <col min="6406" max="6406" width="12.7109375" style="155" customWidth="1"/>
    <col min="6407" max="6407" width="0.28515625" style="155" customWidth="1"/>
    <col min="6408" max="6408" width="14.7109375" style="155" customWidth="1"/>
    <col min="6409" max="6656" width="9.28515625" style="155"/>
    <col min="6657" max="6657" width="10.28515625" style="155" customWidth="1"/>
    <col min="6658" max="6658" width="16.5703125" style="155" customWidth="1"/>
    <col min="6659" max="6659" width="11.7109375" style="155" customWidth="1"/>
    <col min="6660" max="6660" width="14.7109375" style="155" customWidth="1"/>
    <col min="6661" max="6661" width="10.7109375" style="155" customWidth="1"/>
    <col min="6662" max="6662" width="12.7109375" style="155" customWidth="1"/>
    <col min="6663" max="6663" width="0.28515625" style="155" customWidth="1"/>
    <col min="6664" max="6664" width="14.7109375" style="155" customWidth="1"/>
    <col min="6665" max="6912" width="9.28515625" style="155"/>
    <col min="6913" max="6913" width="10.28515625" style="155" customWidth="1"/>
    <col min="6914" max="6914" width="16.5703125" style="155" customWidth="1"/>
    <col min="6915" max="6915" width="11.7109375" style="155" customWidth="1"/>
    <col min="6916" max="6916" width="14.7109375" style="155" customWidth="1"/>
    <col min="6917" max="6917" width="10.7109375" style="155" customWidth="1"/>
    <col min="6918" max="6918" width="12.7109375" style="155" customWidth="1"/>
    <col min="6919" max="6919" width="0.28515625" style="155" customWidth="1"/>
    <col min="6920" max="6920" width="14.7109375" style="155" customWidth="1"/>
    <col min="6921" max="7168" width="9.28515625" style="155"/>
    <col min="7169" max="7169" width="10.28515625" style="155" customWidth="1"/>
    <col min="7170" max="7170" width="16.5703125" style="155" customWidth="1"/>
    <col min="7171" max="7171" width="11.7109375" style="155" customWidth="1"/>
    <col min="7172" max="7172" width="14.7109375" style="155" customWidth="1"/>
    <col min="7173" max="7173" width="10.7109375" style="155" customWidth="1"/>
    <col min="7174" max="7174" width="12.7109375" style="155" customWidth="1"/>
    <col min="7175" max="7175" width="0.28515625" style="155" customWidth="1"/>
    <col min="7176" max="7176" width="14.7109375" style="155" customWidth="1"/>
    <col min="7177" max="7424" width="9.28515625" style="155"/>
    <col min="7425" max="7425" width="10.28515625" style="155" customWidth="1"/>
    <col min="7426" max="7426" width="16.5703125" style="155" customWidth="1"/>
    <col min="7427" max="7427" width="11.7109375" style="155" customWidth="1"/>
    <col min="7428" max="7428" width="14.7109375" style="155" customWidth="1"/>
    <col min="7429" max="7429" width="10.7109375" style="155" customWidth="1"/>
    <col min="7430" max="7430" width="12.7109375" style="155" customWidth="1"/>
    <col min="7431" max="7431" width="0.28515625" style="155" customWidth="1"/>
    <col min="7432" max="7432" width="14.7109375" style="155" customWidth="1"/>
    <col min="7433" max="7680" width="9.28515625" style="155"/>
    <col min="7681" max="7681" width="10.28515625" style="155" customWidth="1"/>
    <col min="7682" max="7682" width="16.5703125" style="155" customWidth="1"/>
    <col min="7683" max="7683" width="11.7109375" style="155" customWidth="1"/>
    <col min="7684" max="7684" width="14.7109375" style="155" customWidth="1"/>
    <col min="7685" max="7685" width="10.7109375" style="155" customWidth="1"/>
    <col min="7686" max="7686" width="12.7109375" style="155" customWidth="1"/>
    <col min="7687" max="7687" width="0.28515625" style="155" customWidth="1"/>
    <col min="7688" max="7688" width="14.7109375" style="155" customWidth="1"/>
    <col min="7689" max="7936" width="9.28515625" style="155"/>
    <col min="7937" max="7937" width="10.28515625" style="155" customWidth="1"/>
    <col min="7938" max="7938" width="16.5703125" style="155" customWidth="1"/>
    <col min="7939" max="7939" width="11.7109375" style="155" customWidth="1"/>
    <col min="7940" max="7940" width="14.7109375" style="155" customWidth="1"/>
    <col min="7941" max="7941" width="10.7109375" style="155" customWidth="1"/>
    <col min="7942" max="7942" width="12.7109375" style="155" customWidth="1"/>
    <col min="7943" max="7943" width="0.28515625" style="155" customWidth="1"/>
    <col min="7944" max="7944" width="14.7109375" style="155" customWidth="1"/>
    <col min="7945" max="8192" width="9.28515625" style="155"/>
    <col min="8193" max="8193" width="10.28515625" style="155" customWidth="1"/>
    <col min="8194" max="8194" width="16.5703125" style="155" customWidth="1"/>
    <col min="8195" max="8195" width="11.7109375" style="155" customWidth="1"/>
    <col min="8196" max="8196" width="14.7109375" style="155" customWidth="1"/>
    <col min="8197" max="8197" width="10.7109375" style="155" customWidth="1"/>
    <col min="8198" max="8198" width="12.7109375" style="155" customWidth="1"/>
    <col min="8199" max="8199" width="0.28515625" style="155" customWidth="1"/>
    <col min="8200" max="8200" width="14.7109375" style="155" customWidth="1"/>
    <col min="8201" max="8448" width="9.28515625" style="155"/>
    <col min="8449" max="8449" width="10.28515625" style="155" customWidth="1"/>
    <col min="8450" max="8450" width="16.5703125" style="155" customWidth="1"/>
    <col min="8451" max="8451" width="11.7109375" style="155" customWidth="1"/>
    <col min="8452" max="8452" width="14.7109375" style="155" customWidth="1"/>
    <col min="8453" max="8453" width="10.7109375" style="155" customWidth="1"/>
    <col min="8454" max="8454" width="12.7109375" style="155" customWidth="1"/>
    <col min="8455" max="8455" width="0.28515625" style="155" customWidth="1"/>
    <col min="8456" max="8456" width="14.7109375" style="155" customWidth="1"/>
    <col min="8457" max="8704" width="9.28515625" style="155"/>
    <col min="8705" max="8705" width="10.28515625" style="155" customWidth="1"/>
    <col min="8706" max="8706" width="16.5703125" style="155" customWidth="1"/>
    <col min="8707" max="8707" width="11.7109375" style="155" customWidth="1"/>
    <col min="8708" max="8708" width="14.7109375" style="155" customWidth="1"/>
    <col min="8709" max="8709" width="10.7109375" style="155" customWidth="1"/>
    <col min="8710" max="8710" width="12.7109375" style="155" customWidth="1"/>
    <col min="8711" max="8711" width="0.28515625" style="155" customWidth="1"/>
    <col min="8712" max="8712" width="14.7109375" style="155" customWidth="1"/>
    <col min="8713" max="8960" width="9.28515625" style="155"/>
    <col min="8961" max="8961" width="10.28515625" style="155" customWidth="1"/>
    <col min="8962" max="8962" width="16.5703125" style="155" customWidth="1"/>
    <col min="8963" max="8963" width="11.7109375" style="155" customWidth="1"/>
    <col min="8964" max="8964" width="14.7109375" style="155" customWidth="1"/>
    <col min="8965" max="8965" width="10.7109375" style="155" customWidth="1"/>
    <col min="8966" max="8966" width="12.7109375" style="155" customWidth="1"/>
    <col min="8967" max="8967" width="0.28515625" style="155" customWidth="1"/>
    <col min="8968" max="8968" width="14.7109375" style="155" customWidth="1"/>
    <col min="8969" max="9216" width="9.28515625" style="155"/>
    <col min="9217" max="9217" width="10.28515625" style="155" customWidth="1"/>
    <col min="9218" max="9218" width="16.5703125" style="155" customWidth="1"/>
    <col min="9219" max="9219" width="11.7109375" style="155" customWidth="1"/>
    <col min="9220" max="9220" width="14.7109375" style="155" customWidth="1"/>
    <col min="9221" max="9221" width="10.7109375" style="155" customWidth="1"/>
    <col min="9222" max="9222" width="12.7109375" style="155" customWidth="1"/>
    <col min="9223" max="9223" width="0.28515625" style="155" customWidth="1"/>
    <col min="9224" max="9224" width="14.7109375" style="155" customWidth="1"/>
    <col min="9225" max="9472" width="9.28515625" style="155"/>
    <col min="9473" max="9473" width="10.28515625" style="155" customWidth="1"/>
    <col min="9474" max="9474" width="16.5703125" style="155" customWidth="1"/>
    <col min="9475" max="9475" width="11.7109375" style="155" customWidth="1"/>
    <col min="9476" max="9476" width="14.7109375" style="155" customWidth="1"/>
    <col min="9477" max="9477" width="10.7109375" style="155" customWidth="1"/>
    <col min="9478" max="9478" width="12.7109375" style="155" customWidth="1"/>
    <col min="9479" max="9479" width="0.28515625" style="155" customWidth="1"/>
    <col min="9480" max="9480" width="14.7109375" style="155" customWidth="1"/>
    <col min="9481" max="9728" width="9.28515625" style="155"/>
    <col min="9729" max="9729" width="10.28515625" style="155" customWidth="1"/>
    <col min="9730" max="9730" width="16.5703125" style="155" customWidth="1"/>
    <col min="9731" max="9731" width="11.7109375" style="155" customWidth="1"/>
    <col min="9732" max="9732" width="14.7109375" style="155" customWidth="1"/>
    <col min="9733" max="9733" width="10.7109375" style="155" customWidth="1"/>
    <col min="9734" max="9734" width="12.7109375" style="155" customWidth="1"/>
    <col min="9735" max="9735" width="0.28515625" style="155" customWidth="1"/>
    <col min="9736" max="9736" width="14.7109375" style="155" customWidth="1"/>
    <col min="9737" max="9984" width="9.28515625" style="155"/>
    <col min="9985" max="9985" width="10.28515625" style="155" customWidth="1"/>
    <col min="9986" max="9986" width="16.5703125" style="155" customWidth="1"/>
    <col min="9987" max="9987" width="11.7109375" style="155" customWidth="1"/>
    <col min="9988" max="9988" width="14.7109375" style="155" customWidth="1"/>
    <col min="9989" max="9989" width="10.7109375" style="155" customWidth="1"/>
    <col min="9990" max="9990" width="12.7109375" style="155" customWidth="1"/>
    <col min="9991" max="9991" width="0.28515625" style="155" customWidth="1"/>
    <col min="9992" max="9992" width="14.7109375" style="155" customWidth="1"/>
    <col min="9993" max="10240" width="9.28515625" style="155"/>
    <col min="10241" max="10241" width="10.28515625" style="155" customWidth="1"/>
    <col min="10242" max="10242" width="16.5703125" style="155" customWidth="1"/>
    <col min="10243" max="10243" width="11.7109375" style="155" customWidth="1"/>
    <col min="10244" max="10244" width="14.7109375" style="155" customWidth="1"/>
    <col min="10245" max="10245" width="10.7109375" style="155" customWidth="1"/>
    <col min="10246" max="10246" width="12.7109375" style="155" customWidth="1"/>
    <col min="10247" max="10247" width="0.28515625" style="155" customWidth="1"/>
    <col min="10248" max="10248" width="14.7109375" style="155" customWidth="1"/>
    <col min="10249" max="10496" width="9.28515625" style="155"/>
    <col min="10497" max="10497" width="10.28515625" style="155" customWidth="1"/>
    <col min="10498" max="10498" width="16.5703125" style="155" customWidth="1"/>
    <col min="10499" max="10499" width="11.7109375" style="155" customWidth="1"/>
    <col min="10500" max="10500" width="14.7109375" style="155" customWidth="1"/>
    <col min="10501" max="10501" width="10.7109375" style="155" customWidth="1"/>
    <col min="10502" max="10502" width="12.7109375" style="155" customWidth="1"/>
    <col min="10503" max="10503" width="0.28515625" style="155" customWidth="1"/>
    <col min="10504" max="10504" width="14.7109375" style="155" customWidth="1"/>
    <col min="10505" max="10752" width="9.28515625" style="155"/>
    <col min="10753" max="10753" width="10.28515625" style="155" customWidth="1"/>
    <col min="10754" max="10754" width="16.5703125" style="155" customWidth="1"/>
    <col min="10755" max="10755" width="11.7109375" style="155" customWidth="1"/>
    <col min="10756" max="10756" width="14.7109375" style="155" customWidth="1"/>
    <col min="10757" max="10757" width="10.7109375" style="155" customWidth="1"/>
    <col min="10758" max="10758" width="12.7109375" style="155" customWidth="1"/>
    <col min="10759" max="10759" width="0.28515625" style="155" customWidth="1"/>
    <col min="10760" max="10760" width="14.7109375" style="155" customWidth="1"/>
    <col min="10761" max="11008" width="9.28515625" style="155"/>
    <col min="11009" max="11009" width="10.28515625" style="155" customWidth="1"/>
    <col min="11010" max="11010" width="16.5703125" style="155" customWidth="1"/>
    <col min="11011" max="11011" width="11.7109375" style="155" customWidth="1"/>
    <col min="11012" max="11012" width="14.7109375" style="155" customWidth="1"/>
    <col min="11013" max="11013" width="10.7109375" style="155" customWidth="1"/>
    <col min="11014" max="11014" width="12.7109375" style="155" customWidth="1"/>
    <col min="11015" max="11015" width="0.28515625" style="155" customWidth="1"/>
    <col min="11016" max="11016" width="14.7109375" style="155" customWidth="1"/>
    <col min="11017" max="11264" width="9.28515625" style="155"/>
    <col min="11265" max="11265" width="10.28515625" style="155" customWidth="1"/>
    <col min="11266" max="11266" width="16.5703125" style="155" customWidth="1"/>
    <col min="11267" max="11267" width="11.7109375" style="155" customWidth="1"/>
    <col min="11268" max="11268" width="14.7109375" style="155" customWidth="1"/>
    <col min="11269" max="11269" width="10.7109375" style="155" customWidth="1"/>
    <col min="11270" max="11270" width="12.7109375" style="155" customWidth="1"/>
    <col min="11271" max="11271" width="0.28515625" style="155" customWidth="1"/>
    <col min="11272" max="11272" width="14.7109375" style="155" customWidth="1"/>
    <col min="11273" max="11520" width="9.28515625" style="155"/>
    <col min="11521" max="11521" width="10.28515625" style="155" customWidth="1"/>
    <col min="11522" max="11522" width="16.5703125" style="155" customWidth="1"/>
    <col min="11523" max="11523" width="11.7109375" style="155" customWidth="1"/>
    <col min="11524" max="11524" width="14.7109375" style="155" customWidth="1"/>
    <col min="11525" max="11525" width="10.7109375" style="155" customWidth="1"/>
    <col min="11526" max="11526" width="12.7109375" style="155" customWidth="1"/>
    <col min="11527" max="11527" width="0.28515625" style="155" customWidth="1"/>
    <col min="11528" max="11528" width="14.7109375" style="155" customWidth="1"/>
    <col min="11529" max="11776" width="9.28515625" style="155"/>
    <col min="11777" max="11777" width="10.28515625" style="155" customWidth="1"/>
    <col min="11778" max="11778" width="16.5703125" style="155" customWidth="1"/>
    <col min="11779" max="11779" width="11.7109375" style="155" customWidth="1"/>
    <col min="11780" max="11780" width="14.7109375" style="155" customWidth="1"/>
    <col min="11781" max="11781" width="10.7109375" style="155" customWidth="1"/>
    <col min="11782" max="11782" width="12.7109375" style="155" customWidth="1"/>
    <col min="11783" max="11783" width="0.28515625" style="155" customWidth="1"/>
    <col min="11784" max="11784" width="14.7109375" style="155" customWidth="1"/>
    <col min="11785" max="12032" width="9.28515625" style="155"/>
    <col min="12033" max="12033" width="10.28515625" style="155" customWidth="1"/>
    <col min="12034" max="12034" width="16.5703125" style="155" customWidth="1"/>
    <col min="12035" max="12035" width="11.7109375" style="155" customWidth="1"/>
    <col min="12036" max="12036" width="14.7109375" style="155" customWidth="1"/>
    <col min="12037" max="12037" width="10.7109375" style="155" customWidth="1"/>
    <col min="12038" max="12038" width="12.7109375" style="155" customWidth="1"/>
    <col min="12039" max="12039" width="0.28515625" style="155" customWidth="1"/>
    <col min="12040" max="12040" width="14.7109375" style="155" customWidth="1"/>
    <col min="12041" max="12288" width="9.28515625" style="155"/>
    <col min="12289" max="12289" width="10.28515625" style="155" customWidth="1"/>
    <col min="12290" max="12290" width="16.5703125" style="155" customWidth="1"/>
    <col min="12291" max="12291" width="11.7109375" style="155" customWidth="1"/>
    <col min="12292" max="12292" width="14.7109375" style="155" customWidth="1"/>
    <col min="12293" max="12293" width="10.7109375" style="155" customWidth="1"/>
    <col min="12294" max="12294" width="12.7109375" style="155" customWidth="1"/>
    <col min="12295" max="12295" width="0.28515625" style="155" customWidth="1"/>
    <col min="12296" max="12296" width="14.7109375" style="155" customWidth="1"/>
    <col min="12297" max="12544" width="9.28515625" style="155"/>
    <col min="12545" max="12545" width="10.28515625" style="155" customWidth="1"/>
    <col min="12546" max="12546" width="16.5703125" style="155" customWidth="1"/>
    <col min="12547" max="12547" width="11.7109375" style="155" customWidth="1"/>
    <col min="12548" max="12548" width="14.7109375" style="155" customWidth="1"/>
    <col min="12549" max="12549" width="10.7109375" style="155" customWidth="1"/>
    <col min="12550" max="12550" width="12.7109375" style="155" customWidth="1"/>
    <col min="12551" max="12551" width="0.28515625" style="155" customWidth="1"/>
    <col min="12552" max="12552" width="14.7109375" style="155" customWidth="1"/>
    <col min="12553" max="12800" width="9.28515625" style="155"/>
    <col min="12801" max="12801" width="10.28515625" style="155" customWidth="1"/>
    <col min="12802" max="12802" width="16.5703125" style="155" customWidth="1"/>
    <col min="12803" max="12803" width="11.7109375" style="155" customWidth="1"/>
    <col min="12804" max="12804" width="14.7109375" style="155" customWidth="1"/>
    <col min="12805" max="12805" width="10.7109375" style="155" customWidth="1"/>
    <col min="12806" max="12806" width="12.7109375" style="155" customWidth="1"/>
    <col min="12807" max="12807" width="0.28515625" style="155" customWidth="1"/>
    <col min="12808" max="12808" width="14.7109375" style="155" customWidth="1"/>
    <col min="12809" max="13056" width="9.28515625" style="155"/>
    <col min="13057" max="13057" width="10.28515625" style="155" customWidth="1"/>
    <col min="13058" max="13058" width="16.5703125" style="155" customWidth="1"/>
    <col min="13059" max="13059" width="11.7109375" style="155" customWidth="1"/>
    <col min="13060" max="13060" width="14.7109375" style="155" customWidth="1"/>
    <col min="13061" max="13061" width="10.7109375" style="155" customWidth="1"/>
    <col min="13062" max="13062" width="12.7109375" style="155" customWidth="1"/>
    <col min="13063" max="13063" width="0.28515625" style="155" customWidth="1"/>
    <col min="13064" max="13064" width="14.7109375" style="155" customWidth="1"/>
    <col min="13065" max="13312" width="9.28515625" style="155"/>
    <col min="13313" max="13313" width="10.28515625" style="155" customWidth="1"/>
    <col min="13314" max="13314" width="16.5703125" style="155" customWidth="1"/>
    <col min="13315" max="13315" width="11.7109375" style="155" customWidth="1"/>
    <col min="13316" max="13316" width="14.7109375" style="155" customWidth="1"/>
    <col min="13317" max="13317" width="10.7109375" style="155" customWidth="1"/>
    <col min="13318" max="13318" width="12.7109375" style="155" customWidth="1"/>
    <col min="13319" max="13319" width="0.28515625" style="155" customWidth="1"/>
    <col min="13320" max="13320" width="14.7109375" style="155" customWidth="1"/>
    <col min="13321" max="13568" width="9.28515625" style="155"/>
    <col min="13569" max="13569" width="10.28515625" style="155" customWidth="1"/>
    <col min="13570" max="13570" width="16.5703125" style="155" customWidth="1"/>
    <col min="13571" max="13571" width="11.7109375" style="155" customWidth="1"/>
    <col min="13572" max="13572" width="14.7109375" style="155" customWidth="1"/>
    <col min="13573" max="13573" width="10.7109375" style="155" customWidth="1"/>
    <col min="13574" max="13574" width="12.7109375" style="155" customWidth="1"/>
    <col min="13575" max="13575" width="0.28515625" style="155" customWidth="1"/>
    <col min="13576" max="13576" width="14.7109375" style="155" customWidth="1"/>
    <col min="13577" max="13824" width="9.28515625" style="155"/>
    <col min="13825" max="13825" width="10.28515625" style="155" customWidth="1"/>
    <col min="13826" max="13826" width="16.5703125" style="155" customWidth="1"/>
    <col min="13827" max="13827" width="11.7109375" style="155" customWidth="1"/>
    <col min="13828" max="13828" width="14.7109375" style="155" customWidth="1"/>
    <col min="13829" max="13829" width="10.7109375" style="155" customWidth="1"/>
    <col min="13830" max="13830" width="12.7109375" style="155" customWidth="1"/>
    <col min="13831" max="13831" width="0.28515625" style="155" customWidth="1"/>
    <col min="13832" max="13832" width="14.7109375" style="155" customWidth="1"/>
    <col min="13833" max="14080" width="9.28515625" style="155"/>
    <col min="14081" max="14081" width="10.28515625" style="155" customWidth="1"/>
    <col min="14082" max="14082" width="16.5703125" style="155" customWidth="1"/>
    <col min="14083" max="14083" width="11.7109375" style="155" customWidth="1"/>
    <col min="14084" max="14084" width="14.7109375" style="155" customWidth="1"/>
    <col min="14085" max="14085" width="10.7109375" style="155" customWidth="1"/>
    <col min="14086" max="14086" width="12.7109375" style="155" customWidth="1"/>
    <col min="14087" max="14087" width="0.28515625" style="155" customWidth="1"/>
    <col min="14088" max="14088" width="14.7109375" style="155" customWidth="1"/>
    <col min="14089" max="14336" width="9.28515625" style="155"/>
    <col min="14337" max="14337" width="10.28515625" style="155" customWidth="1"/>
    <col min="14338" max="14338" width="16.5703125" style="155" customWidth="1"/>
    <col min="14339" max="14339" width="11.7109375" style="155" customWidth="1"/>
    <col min="14340" max="14340" width="14.7109375" style="155" customWidth="1"/>
    <col min="14341" max="14341" width="10.7109375" style="155" customWidth="1"/>
    <col min="14342" max="14342" width="12.7109375" style="155" customWidth="1"/>
    <col min="14343" max="14343" width="0.28515625" style="155" customWidth="1"/>
    <col min="14344" max="14344" width="14.7109375" style="155" customWidth="1"/>
    <col min="14345" max="14592" width="9.28515625" style="155"/>
    <col min="14593" max="14593" width="10.28515625" style="155" customWidth="1"/>
    <col min="14594" max="14594" width="16.5703125" style="155" customWidth="1"/>
    <col min="14595" max="14595" width="11.7109375" style="155" customWidth="1"/>
    <col min="14596" max="14596" width="14.7109375" style="155" customWidth="1"/>
    <col min="14597" max="14597" width="10.7109375" style="155" customWidth="1"/>
    <col min="14598" max="14598" width="12.7109375" style="155" customWidth="1"/>
    <col min="14599" max="14599" width="0.28515625" style="155" customWidth="1"/>
    <col min="14600" max="14600" width="14.7109375" style="155" customWidth="1"/>
    <col min="14601" max="14848" width="9.28515625" style="155"/>
    <col min="14849" max="14849" width="10.28515625" style="155" customWidth="1"/>
    <col min="14850" max="14850" width="16.5703125" style="155" customWidth="1"/>
    <col min="14851" max="14851" width="11.7109375" style="155" customWidth="1"/>
    <col min="14852" max="14852" width="14.7109375" style="155" customWidth="1"/>
    <col min="14853" max="14853" width="10.7109375" style="155" customWidth="1"/>
    <col min="14854" max="14854" width="12.7109375" style="155" customWidth="1"/>
    <col min="14855" max="14855" width="0.28515625" style="155" customWidth="1"/>
    <col min="14856" max="14856" width="14.7109375" style="155" customWidth="1"/>
    <col min="14857" max="15104" width="9.28515625" style="155"/>
    <col min="15105" max="15105" width="10.28515625" style="155" customWidth="1"/>
    <col min="15106" max="15106" width="16.5703125" style="155" customWidth="1"/>
    <col min="15107" max="15107" width="11.7109375" style="155" customWidth="1"/>
    <col min="15108" max="15108" width="14.7109375" style="155" customWidth="1"/>
    <col min="15109" max="15109" width="10.7109375" style="155" customWidth="1"/>
    <col min="15110" max="15110" width="12.7109375" style="155" customWidth="1"/>
    <col min="15111" max="15111" width="0.28515625" style="155" customWidth="1"/>
    <col min="15112" max="15112" width="14.7109375" style="155" customWidth="1"/>
    <col min="15113" max="15360" width="9.28515625" style="155"/>
    <col min="15361" max="15361" width="10.28515625" style="155" customWidth="1"/>
    <col min="15362" max="15362" width="16.5703125" style="155" customWidth="1"/>
    <col min="15363" max="15363" width="11.7109375" style="155" customWidth="1"/>
    <col min="15364" max="15364" width="14.7109375" style="155" customWidth="1"/>
    <col min="15365" max="15365" width="10.7109375" style="155" customWidth="1"/>
    <col min="15366" max="15366" width="12.7109375" style="155" customWidth="1"/>
    <col min="15367" max="15367" width="0.28515625" style="155" customWidth="1"/>
    <col min="15368" max="15368" width="14.7109375" style="155" customWidth="1"/>
    <col min="15369" max="15616" width="9.28515625" style="155"/>
    <col min="15617" max="15617" width="10.28515625" style="155" customWidth="1"/>
    <col min="15618" max="15618" width="16.5703125" style="155" customWidth="1"/>
    <col min="15619" max="15619" width="11.7109375" style="155" customWidth="1"/>
    <col min="15620" max="15620" width="14.7109375" style="155" customWidth="1"/>
    <col min="15621" max="15621" width="10.7109375" style="155" customWidth="1"/>
    <col min="15622" max="15622" width="12.7109375" style="155" customWidth="1"/>
    <col min="15623" max="15623" width="0.28515625" style="155" customWidth="1"/>
    <col min="15624" max="15624" width="14.7109375" style="155" customWidth="1"/>
    <col min="15625" max="15872" width="9.28515625" style="155"/>
    <col min="15873" max="15873" width="10.28515625" style="155" customWidth="1"/>
    <col min="15874" max="15874" width="16.5703125" style="155" customWidth="1"/>
    <col min="15875" max="15875" width="11.7109375" style="155" customWidth="1"/>
    <col min="15876" max="15876" width="14.7109375" style="155" customWidth="1"/>
    <col min="15877" max="15877" width="10.7109375" style="155" customWidth="1"/>
    <col min="15878" max="15878" width="12.7109375" style="155" customWidth="1"/>
    <col min="15879" max="15879" width="0.28515625" style="155" customWidth="1"/>
    <col min="15880" max="15880" width="14.7109375" style="155" customWidth="1"/>
    <col min="15881" max="16128" width="9.28515625" style="155"/>
    <col min="16129" max="16129" width="10.28515625" style="155" customWidth="1"/>
    <col min="16130" max="16130" width="16.5703125" style="155" customWidth="1"/>
    <col min="16131" max="16131" width="11.7109375" style="155" customWidth="1"/>
    <col min="16132" max="16132" width="14.7109375" style="155" customWidth="1"/>
    <col min="16133" max="16133" width="10.7109375" style="155" customWidth="1"/>
    <col min="16134" max="16134" width="12.7109375" style="155" customWidth="1"/>
    <col min="16135" max="16135" width="0.28515625" style="155" customWidth="1"/>
    <col min="16136" max="16136" width="14.7109375" style="155" customWidth="1"/>
    <col min="16137" max="16384" width="9.28515625" style="155"/>
  </cols>
  <sheetData>
    <row r="1" spans="1:8" ht="12.75" x14ac:dyDescent="0.2">
      <c r="A1" s="316" t="s">
        <v>170</v>
      </c>
      <c r="B1" s="317"/>
      <c r="C1" s="317"/>
      <c r="D1" s="317"/>
      <c r="E1" s="317"/>
      <c r="F1" s="317"/>
      <c r="G1" s="317"/>
      <c r="H1" s="317"/>
    </row>
    <row r="2" spans="1:8" ht="12.75" x14ac:dyDescent="0.2">
      <c r="A2" s="316" t="s">
        <v>171</v>
      </c>
      <c r="B2" s="317"/>
      <c r="C2" s="317"/>
      <c r="D2" s="317"/>
      <c r="E2" s="317"/>
      <c r="F2" s="317"/>
      <c r="G2" s="317"/>
      <c r="H2" s="317"/>
    </row>
    <row r="3" spans="1:8" ht="12.75" x14ac:dyDescent="0.2">
      <c r="A3" s="316" t="s">
        <v>7</v>
      </c>
      <c r="B3" s="317"/>
      <c r="C3" s="317"/>
      <c r="D3" s="317"/>
      <c r="E3" s="317"/>
      <c r="F3" s="317"/>
      <c r="G3" s="317"/>
      <c r="H3" s="317"/>
    </row>
    <row r="4" spans="1:8" ht="12.75" x14ac:dyDescent="0.2">
      <c r="A4" s="318"/>
      <c r="B4" s="319"/>
      <c r="C4" s="319"/>
      <c r="D4" s="319"/>
      <c r="E4" s="319"/>
      <c r="F4" s="319"/>
      <c r="G4" s="319"/>
      <c r="H4" s="319"/>
    </row>
    <row r="5" spans="1:8" ht="12" x14ac:dyDescent="0.2">
      <c r="B5" s="209"/>
      <c r="C5" s="11"/>
      <c r="D5" s="11"/>
      <c r="E5" s="11"/>
      <c r="F5" s="210" t="s">
        <v>10</v>
      </c>
      <c r="G5" s="11"/>
      <c r="H5" s="211"/>
    </row>
    <row r="6" spans="1:8" ht="12" x14ac:dyDescent="0.2">
      <c r="A6" s="11"/>
      <c r="B6" s="209"/>
      <c r="C6" s="11"/>
      <c r="D6" s="11"/>
      <c r="E6" s="11"/>
      <c r="F6" s="11"/>
      <c r="G6" s="11"/>
      <c r="H6" s="10"/>
    </row>
    <row r="7" spans="1:8" ht="12" x14ac:dyDescent="0.2">
      <c r="A7" s="11" t="s">
        <v>172</v>
      </c>
      <c r="B7" s="11" t="s">
        <v>173</v>
      </c>
      <c r="C7" s="11"/>
      <c r="D7" s="10"/>
      <c r="E7" s="10" t="s">
        <v>9</v>
      </c>
      <c r="F7" s="297" t="s">
        <v>174</v>
      </c>
      <c r="G7" s="297"/>
      <c r="H7" s="297"/>
    </row>
    <row r="8" spans="1:8" ht="12" x14ac:dyDescent="0.2">
      <c r="A8" s="11"/>
      <c r="B8" s="11" t="s">
        <v>175</v>
      </c>
      <c r="C8" s="11"/>
      <c r="D8" s="10"/>
      <c r="E8" s="212" t="s">
        <v>176</v>
      </c>
      <c r="F8" s="213"/>
      <c r="G8" s="214"/>
      <c r="H8" s="214"/>
    </row>
    <row r="9" spans="1:8" ht="12" x14ac:dyDescent="0.2">
      <c r="A9" s="11" t="s">
        <v>4</v>
      </c>
      <c r="B9" s="297" t="s">
        <v>177</v>
      </c>
      <c r="C9" s="297"/>
      <c r="D9" s="11"/>
      <c r="E9" s="11"/>
      <c r="F9" s="215"/>
      <c r="G9" s="11"/>
      <c r="H9" s="10"/>
    </row>
    <row r="10" spans="1:8" ht="12" x14ac:dyDescent="0.2">
      <c r="A10" s="11" t="s">
        <v>178</v>
      </c>
      <c r="B10" s="297" t="s">
        <v>179</v>
      </c>
      <c r="C10" s="297"/>
      <c r="D10" s="208"/>
      <c r="E10" s="11" t="s">
        <v>25</v>
      </c>
      <c r="F10" s="216" t="s">
        <v>180</v>
      </c>
      <c r="G10" s="11"/>
    </row>
    <row r="11" spans="1:8" ht="12.75" x14ac:dyDescent="0.2">
      <c r="B11" s="297" t="s">
        <v>181</v>
      </c>
      <c r="C11" s="297"/>
      <c r="D11" s="208"/>
      <c r="E11" s="11" t="s">
        <v>182</v>
      </c>
      <c r="F11" s="16"/>
      <c r="G11" s="11"/>
    </row>
    <row r="12" spans="1:8" ht="12" x14ac:dyDescent="0.2">
      <c r="A12" s="11"/>
      <c r="B12" s="297" t="s">
        <v>181</v>
      </c>
      <c r="C12" s="297"/>
      <c r="D12" s="255"/>
      <c r="E12" s="11" t="s">
        <v>183</v>
      </c>
      <c r="F12" s="217" t="s">
        <v>180</v>
      </c>
      <c r="G12" s="11"/>
      <c r="H12" s="10"/>
    </row>
    <row r="13" spans="1:8" ht="12" x14ac:dyDescent="0.2">
      <c r="A13" s="11" t="s">
        <v>8</v>
      </c>
      <c r="B13" s="218" t="s">
        <v>184</v>
      </c>
      <c r="C13" s="219" t="s">
        <v>185</v>
      </c>
      <c r="D13" s="220"/>
      <c r="E13" s="17"/>
      <c r="F13" s="12"/>
      <c r="G13" s="11"/>
      <c r="H13" s="10"/>
    </row>
    <row r="14" spans="1:8" x14ac:dyDescent="0.2">
      <c r="A14" s="298" t="s">
        <v>6</v>
      </c>
      <c r="B14" s="299"/>
      <c r="C14" s="299"/>
      <c r="D14" s="299"/>
      <c r="E14" s="299"/>
      <c r="F14" s="299"/>
      <c r="G14" s="299"/>
      <c r="H14" s="300"/>
    </row>
    <row r="15" spans="1:8" s="221" customFormat="1" ht="29.25" customHeight="1" x14ac:dyDescent="0.2">
      <c r="A15" s="295" t="s">
        <v>186</v>
      </c>
      <c r="B15" s="296"/>
      <c r="C15" s="301" t="s">
        <v>187</v>
      </c>
      <c r="D15" s="301"/>
      <c r="E15" s="301"/>
      <c r="F15" s="301"/>
      <c r="G15" s="301"/>
      <c r="H15" s="302"/>
    </row>
    <row r="16" spans="1:8" ht="37.5" customHeight="1" x14ac:dyDescent="0.2">
      <c r="A16" s="295" t="s">
        <v>188</v>
      </c>
      <c r="B16" s="296"/>
      <c r="C16" s="222"/>
      <c r="D16" s="303"/>
      <c r="E16" s="304"/>
      <c r="F16" s="304"/>
      <c r="G16" s="304"/>
      <c r="H16" s="305"/>
    </row>
    <row r="17" spans="1:8" x14ac:dyDescent="0.2">
      <c r="A17" s="306" t="s">
        <v>189</v>
      </c>
      <c r="B17" s="307"/>
      <c r="C17" s="307"/>
      <c r="D17" s="308"/>
      <c r="E17" s="308"/>
      <c r="F17" s="308"/>
      <c r="G17" s="308"/>
      <c r="H17" s="309"/>
    </row>
    <row r="18" spans="1:8" s="2" customFormat="1" ht="15.75" customHeight="1" x14ac:dyDescent="0.2">
      <c r="A18" s="310" t="s">
        <v>190</v>
      </c>
      <c r="B18" s="311"/>
      <c r="C18" s="311"/>
      <c r="D18" s="311"/>
      <c r="E18" s="311"/>
      <c r="F18" s="311"/>
      <c r="G18" s="311"/>
      <c r="H18" s="312"/>
    </row>
    <row r="19" spans="1:8" s="2" customFormat="1" ht="13.5" customHeight="1" x14ac:dyDescent="0.2">
      <c r="A19" s="313" t="s">
        <v>191</v>
      </c>
      <c r="B19" s="314"/>
      <c r="C19" s="314"/>
      <c r="D19" s="314"/>
      <c r="E19" s="314"/>
      <c r="F19" s="314"/>
      <c r="G19" s="314"/>
      <c r="H19" s="315"/>
    </row>
    <row r="20" spans="1:8" s="4" customFormat="1" ht="21.75" x14ac:dyDescent="0.2">
      <c r="A20" s="223" t="s">
        <v>192</v>
      </c>
      <c r="B20" s="224"/>
      <c r="C20" s="224"/>
      <c r="D20" s="225" t="s">
        <v>193</v>
      </c>
      <c r="E20" s="225" t="s">
        <v>194</v>
      </c>
      <c r="F20" s="224"/>
      <c r="G20" s="224"/>
      <c r="H20" s="226" t="s">
        <v>195</v>
      </c>
    </row>
    <row r="21" spans="1:8" ht="12" x14ac:dyDescent="0.2">
      <c r="A21" s="265" t="s">
        <v>196</v>
      </c>
      <c r="B21" s="266"/>
      <c r="C21" s="267"/>
      <c r="D21" s="227"/>
      <c r="E21" s="228"/>
      <c r="F21" s="229"/>
      <c r="G21" s="230"/>
      <c r="H21" s="231">
        <f>SUM(D21*E21)</f>
        <v>0</v>
      </c>
    </row>
    <row r="22" spans="1:8" ht="12" x14ac:dyDescent="0.2">
      <c r="A22" s="265" t="s">
        <v>197</v>
      </c>
      <c r="B22" s="266"/>
      <c r="C22" s="267"/>
      <c r="D22" s="227"/>
      <c r="E22" s="228"/>
      <c r="F22" s="229"/>
      <c r="G22" s="230"/>
      <c r="H22" s="231">
        <f t="shared" ref="H22:H32" si="0">SUM(D22*E22)</f>
        <v>0</v>
      </c>
    </row>
    <row r="23" spans="1:8" ht="12" x14ac:dyDescent="0.2">
      <c r="A23" s="265" t="s">
        <v>198</v>
      </c>
      <c r="B23" s="266"/>
      <c r="C23" s="267"/>
      <c r="D23" s="227"/>
      <c r="E23" s="228"/>
      <c r="F23" s="229"/>
      <c r="G23" s="230"/>
      <c r="H23" s="231">
        <f t="shared" si="0"/>
        <v>0</v>
      </c>
    </row>
    <row r="24" spans="1:8" ht="12" x14ac:dyDescent="0.2">
      <c r="A24" s="265" t="s">
        <v>199</v>
      </c>
      <c r="B24" s="266"/>
      <c r="C24" s="267"/>
      <c r="D24" s="227"/>
      <c r="E24" s="228"/>
      <c r="F24" s="229"/>
      <c r="G24" s="230"/>
      <c r="H24" s="231">
        <f t="shared" si="0"/>
        <v>0</v>
      </c>
    </row>
    <row r="25" spans="1:8" ht="12" x14ac:dyDescent="0.2">
      <c r="A25" s="265" t="s">
        <v>200</v>
      </c>
      <c r="B25" s="266"/>
      <c r="C25" s="267"/>
      <c r="D25" s="227"/>
      <c r="E25" s="228"/>
      <c r="F25" s="229"/>
      <c r="G25" s="230"/>
      <c r="H25" s="231">
        <f t="shared" si="0"/>
        <v>0</v>
      </c>
    </row>
    <row r="26" spans="1:8" ht="12" x14ac:dyDescent="0.2">
      <c r="A26" s="265" t="s">
        <v>201</v>
      </c>
      <c r="B26" s="266"/>
      <c r="C26" s="267"/>
      <c r="D26" s="227"/>
      <c r="E26" s="228"/>
      <c r="F26" s="229"/>
      <c r="G26" s="230"/>
      <c r="H26" s="231">
        <f t="shared" si="0"/>
        <v>0</v>
      </c>
    </row>
    <row r="27" spans="1:8" ht="12" x14ac:dyDescent="0.2">
      <c r="A27" s="290"/>
      <c r="B27" s="291"/>
      <c r="C27" s="292"/>
      <c r="D27" s="227"/>
      <c r="E27" s="228"/>
      <c r="F27" s="229"/>
      <c r="G27" s="230"/>
      <c r="H27" s="231">
        <f t="shared" si="0"/>
        <v>0</v>
      </c>
    </row>
    <row r="28" spans="1:8" ht="12" x14ac:dyDescent="0.2">
      <c r="A28" s="290"/>
      <c r="B28" s="291"/>
      <c r="C28" s="292"/>
      <c r="D28" s="227"/>
      <c r="E28" s="228"/>
      <c r="F28" s="229"/>
      <c r="G28" s="230"/>
      <c r="H28" s="231">
        <f t="shared" si="0"/>
        <v>0</v>
      </c>
    </row>
    <row r="29" spans="1:8" ht="12" x14ac:dyDescent="0.2">
      <c r="A29" s="290"/>
      <c r="B29" s="291"/>
      <c r="C29" s="292"/>
      <c r="D29" s="227"/>
      <c r="E29" s="228"/>
      <c r="F29" s="229"/>
      <c r="G29" s="230"/>
      <c r="H29" s="231">
        <f t="shared" si="0"/>
        <v>0</v>
      </c>
    </row>
    <row r="30" spans="1:8" ht="12" x14ac:dyDescent="0.2">
      <c r="A30" s="290"/>
      <c r="B30" s="291"/>
      <c r="C30" s="292"/>
      <c r="D30" s="227"/>
      <c r="E30" s="228"/>
      <c r="F30" s="229"/>
      <c r="G30" s="230"/>
      <c r="H30" s="231">
        <f t="shared" si="0"/>
        <v>0</v>
      </c>
    </row>
    <row r="31" spans="1:8" ht="12" x14ac:dyDescent="0.2">
      <c r="A31" s="290"/>
      <c r="B31" s="291"/>
      <c r="C31" s="292"/>
      <c r="D31" s="227"/>
      <c r="E31" s="228"/>
      <c r="F31" s="229"/>
      <c r="G31" s="230"/>
      <c r="H31" s="231">
        <f t="shared" si="0"/>
        <v>0</v>
      </c>
    </row>
    <row r="32" spans="1:8" ht="12" x14ac:dyDescent="0.2">
      <c r="A32" s="290"/>
      <c r="B32" s="291"/>
      <c r="C32" s="292"/>
      <c r="D32" s="227"/>
      <c r="E32" s="228"/>
      <c r="F32" s="229"/>
      <c r="G32" s="230"/>
      <c r="H32" s="231">
        <f t="shared" si="0"/>
        <v>0</v>
      </c>
    </row>
    <row r="33" spans="1:8" s="208" customFormat="1" ht="12" x14ac:dyDescent="0.2">
      <c r="A33" s="293"/>
      <c r="B33" s="294"/>
      <c r="C33" s="294"/>
      <c r="D33" s="232" t="s">
        <v>202</v>
      </c>
      <c r="E33" s="233">
        <f>SUM(E21:E32)</f>
        <v>0</v>
      </c>
      <c r="F33" s="234" t="s">
        <v>203</v>
      </c>
      <c r="G33" s="235"/>
      <c r="H33" s="236">
        <f>SUM(H21:H32)</f>
        <v>0</v>
      </c>
    </row>
    <row r="34" spans="1:8" s="208" customFormat="1" x14ac:dyDescent="0.2">
      <c r="A34" s="287" t="s">
        <v>204</v>
      </c>
      <c r="B34" s="288"/>
      <c r="C34" s="288"/>
      <c r="D34" s="288"/>
      <c r="E34" s="288"/>
      <c r="F34" s="288"/>
      <c r="G34" s="288"/>
      <c r="H34" s="289"/>
    </row>
    <row r="35" spans="1:8" s="208" customFormat="1" ht="21.75" x14ac:dyDescent="0.2">
      <c r="A35" s="223" t="s">
        <v>205</v>
      </c>
      <c r="B35" s="14"/>
      <c r="C35" s="14"/>
      <c r="D35" s="237" t="s">
        <v>5</v>
      </c>
      <c r="E35" s="237" t="s">
        <v>206</v>
      </c>
      <c r="F35" s="225" t="s">
        <v>207</v>
      </c>
      <c r="G35" s="224"/>
      <c r="H35" s="226" t="s">
        <v>195</v>
      </c>
    </row>
    <row r="36" spans="1:8" s="208" customFormat="1" ht="12" x14ac:dyDescent="0.2">
      <c r="A36" s="263" t="s">
        <v>208</v>
      </c>
      <c r="B36" s="264"/>
      <c r="C36" s="264"/>
      <c r="D36" s="227"/>
      <c r="E36" s="228"/>
      <c r="F36" s="238"/>
      <c r="G36" s="239">
        <v>1035</v>
      </c>
      <c r="H36" s="240">
        <f>SUM(D36*F36+D36)</f>
        <v>0</v>
      </c>
    </row>
    <row r="37" spans="1:8" s="208" customFormat="1" ht="12" x14ac:dyDescent="0.2">
      <c r="A37" s="263" t="s">
        <v>209</v>
      </c>
      <c r="B37" s="264"/>
      <c r="C37" s="264"/>
      <c r="D37" s="227"/>
      <c r="E37" s="228"/>
      <c r="F37" s="238"/>
      <c r="G37" s="230"/>
      <c r="H37" s="240">
        <f>SUM(D37*F37+D37)</f>
        <v>0</v>
      </c>
    </row>
    <row r="38" spans="1:8" s="208" customFormat="1" ht="12" x14ac:dyDescent="0.2">
      <c r="A38" s="265" t="s">
        <v>201</v>
      </c>
      <c r="B38" s="266"/>
      <c r="C38" s="267"/>
      <c r="D38" s="227"/>
      <c r="E38" s="228"/>
      <c r="F38" s="238"/>
      <c r="G38" s="230"/>
      <c r="H38" s="240">
        <f>SUM(D38*F38+D38)</f>
        <v>0</v>
      </c>
    </row>
    <row r="39" spans="1:8" s="208" customFormat="1" ht="12" x14ac:dyDescent="0.2">
      <c r="A39" s="268"/>
      <c r="B39" s="269"/>
      <c r="C39" s="270"/>
      <c r="D39" s="241"/>
      <c r="E39" s="242"/>
      <c r="F39" s="234" t="s">
        <v>203</v>
      </c>
      <c r="G39" s="235"/>
      <c r="H39" s="236">
        <f>SUM(H36:H38)</f>
        <v>0</v>
      </c>
    </row>
    <row r="40" spans="1:8" ht="12" x14ac:dyDescent="0.2">
      <c r="A40" s="271" t="s">
        <v>210</v>
      </c>
      <c r="B40" s="272"/>
      <c r="C40" s="272"/>
      <c r="D40" s="272"/>
      <c r="E40" s="272"/>
      <c r="F40" s="272"/>
      <c r="G40" s="207"/>
      <c r="H40" s="243">
        <f>H33+H39</f>
        <v>0</v>
      </c>
    </row>
    <row r="41" spans="1:8" ht="23.25" customHeight="1" x14ac:dyDescent="0.2">
      <c r="A41" s="273"/>
      <c r="B41" s="273"/>
      <c r="C41" s="273"/>
      <c r="D41" s="207"/>
      <c r="E41" s="274"/>
      <c r="F41" s="275"/>
      <c r="G41" s="275"/>
      <c r="H41" s="275"/>
    </row>
    <row r="42" spans="1:8" x14ac:dyDescent="0.2">
      <c r="A42" s="207" t="s">
        <v>211</v>
      </c>
      <c r="B42" s="207"/>
      <c r="C42" s="207"/>
      <c r="D42" s="207"/>
      <c r="E42" s="207" t="s">
        <v>216</v>
      </c>
      <c r="F42" s="207"/>
      <c r="G42" s="207"/>
      <c r="H42" s="206"/>
    </row>
    <row r="43" spans="1:8" ht="12" thickBot="1" x14ac:dyDescent="0.25">
      <c r="A43" s="244"/>
      <c r="B43" s="244"/>
      <c r="C43" s="244"/>
      <c r="D43" s="244"/>
      <c r="E43" s="244"/>
      <c r="F43" s="244"/>
      <c r="G43" s="244"/>
      <c r="H43" s="245"/>
    </row>
    <row r="44" spans="1:8" ht="12.75" x14ac:dyDescent="0.2">
      <c r="A44" s="276" t="s">
        <v>212</v>
      </c>
      <c r="B44" s="277"/>
      <c r="C44" s="277"/>
      <c r="D44" s="277"/>
      <c r="E44" s="277"/>
      <c r="F44" s="277"/>
      <c r="G44" s="277"/>
      <c r="H44" s="277"/>
    </row>
    <row r="45" spans="1:8" s="221" customFormat="1" ht="12.75" x14ac:dyDescent="0.2">
      <c r="A45" s="278" t="s">
        <v>222</v>
      </c>
      <c r="B45" s="279"/>
      <c r="C45" s="279"/>
      <c r="D45" s="279"/>
      <c r="E45" s="279"/>
      <c r="F45" s="279"/>
      <c r="G45" s="279"/>
      <c r="H45" s="279"/>
    </row>
    <row r="46" spans="1:8" s="221" customFormat="1" ht="12.75" x14ac:dyDescent="0.2">
      <c r="A46" s="280" t="s">
        <v>221</v>
      </c>
      <c r="B46" s="281"/>
      <c r="C46" s="281"/>
      <c r="D46" s="281"/>
      <c r="E46" s="281"/>
      <c r="F46" s="281"/>
      <c r="G46" s="281"/>
      <c r="H46" s="281"/>
    </row>
    <row r="47" spans="1:8" ht="12.75" x14ac:dyDescent="0.2">
      <c r="A47" s="282" t="s">
        <v>224</v>
      </c>
      <c r="B47" s="283"/>
      <c r="C47" s="283"/>
      <c r="D47" s="283"/>
      <c r="E47" s="283"/>
      <c r="F47" s="283"/>
      <c r="G47" s="283"/>
      <c r="H47" s="283"/>
    </row>
    <row r="48" spans="1:8" s="248" customFormat="1" ht="15" customHeight="1" x14ac:dyDescent="0.2">
      <c r="A48" s="256" t="s">
        <v>223</v>
      </c>
      <c r="B48" s="257"/>
      <c r="C48" s="257"/>
      <c r="D48" s="257"/>
      <c r="E48" s="257"/>
      <c r="F48" s="257"/>
      <c r="G48" s="246"/>
      <c r="H48" s="247"/>
    </row>
    <row r="49" spans="1:256" s="252" customFormat="1" ht="18.75" customHeight="1" x14ac:dyDescent="0.2">
      <c r="A49" s="249" t="s">
        <v>213</v>
      </c>
      <c r="B49" s="250"/>
      <c r="C49" s="250"/>
      <c r="D49" s="250"/>
      <c r="E49" s="250"/>
      <c r="F49" s="250"/>
      <c r="G49" s="250"/>
      <c r="H49" s="251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</row>
    <row r="50" spans="1:256" s="253" customFormat="1" ht="12.75" x14ac:dyDescent="0.2">
      <c r="A50" s="284" t="s">
        <v>214</v>
      </c>
      <c r="B50" s="285"/>
      <c r="C50" s="285"/>
      <c r="D50" s="285"/>
      <c r="E50" s="285"/>
      <c r="F50" s="285"/>
      <c r="G50" s="285"/>
      <c r="H50" s="286"/>
    </row>
    <row r="51" spans="1:256" s="254" customFormat="1" ht="12.75" x14ac:dyDescent="0.2">
      <c r="A51" s="258" t="s">
        <v>215</v>
      </c>
      <c r="B51" s="259"/>
      <c r="C51" s="259"/>
      <c r="D51" s="260"/>
      <c r="E51" s="261"/>
      <c r="F51" s="261"/>
      <c r="G51" s="261"/>
      <c r="H51" s="262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8"/>
      <c r="BJ51" s="208"/>
      <c r="BK51" s="208"/>
      <c r="BL51" s="208"/>
      <c r="BM51" s="208"/>
      <c r="BN51" s="208"/>
      <c r="BO51" s="208"/>
      <c r="BP51" s="208"/>
      <c r="BQ51" s="208"/>
      <c r="BR51" s="208"/>
      <c r="BS51" s="208"/>
      <c r="BT51" s="208"/>
      <c r="BU51" s="208"/>
      <c r="BV51" s="208"/>
      <c r="BW51" s="208"/>
      <c r="BX51" s="208"/>
      <c r="BY51" s="208"/>
      <c r="BZ51" s="208"/>
      <c r="CA51" s="208"/>
      <c r="CB51" s="208"/>
      <c r="CC51" s="208"/>
      <c r="CD51" s="208"/>
      <c r="CE51" s="208"/>
      <c r="CF51" s="208"/>
      <c r="CG51" s="208"/>
      <c r="CH51" s="208"/>
      <c r="CI51" s="208"/>
      <c r="CJ51" s="208"/>
      <c r="CK51" s="208"/>
      <c r="CL51" s="208"/>
      <c r="CM51" s="208"/>
      <c r="CN51" s="208"/>
      <c r="CO51" s="208"/>
      <c r="CP51" s="208"/>
      <c r="CQ51" s="208"/>
      <c r="CR51" s="208"/>
      <c r="CS51" s="208"/>
      <c r="CT51" s="208"/>
      <c r="CU51" s="208"/>
      <c r="CV51" s="208"/>
      <c r="CW51" s="208"/>
      <c r="CX51" s="208"/>
      <c r="CY51" s="208"/>
      <c r="CZ51" s="208"/>
      <c r="DA51" s="208"/>
      <c r="DB51" s="208"/>
      <c r="DC51" s="208"/>
      <c r="DD51" s="208"/>
      <c r="DE51" s="208"/>
      <c r="DF51" s="208"/>
      <c r="DG51" s="208"/>
      <c r="DH51" s="208"/>
      <c r="DI51" s="208"/>
      <c r="DJ51" s="208"/>
      <c r="DK51" s="208"/>
      <c r="DL51" s="208"/>
      <c r="DM51" s="208"/>
      <c r="DN51" s="208"/>
      <c r="DO51" s="208"/>
      <c r="DP51" s="208"/>
      <c r="DQ51" s="208"/>
      <c r="DR51" s="208"/>
      <c r="DS51" s="208"/>
      <c r="DT51" s="208"/>
      <c r="DU51" s="208"/>
      <c r="DV51" s="208"/>
      <c r="DW51" s="208"/>
      <c r="DX51" s="208"/>
      <c r="DY51" s="208"/>
      <c r="DZ51" s="208"/>
      <c r="EA51" s="208"/>
      <c r="EB51" s="208"/>
      <c r="EC51" s="208"/>
      <c r="ED51" s="208"/>
      <c r="EE51" s="208"/>
      <c r="EF51" s="208"/>
      <c r="EG51" s="208"/>
      <c r="EH51" s="208"/>
      <c r="EI51" s="208"/>
      <c r="EJ51" s="208"/>
      <c r="EK51" s="208"/>
      <c r="EL51" s="208"/>
      <c r="EM51" s="208"/>
      <c r="EN51" s="208"/>
      <c r="EO51" s="208"/>
      <c r="EP51" s="208"/>
      <c r="EQ51" s="208"/>
      <c r="ER51" s="208"/>
      <c r="ES51" s="208"/>
      <c r="ET51" s="208"/>
      <c r="EU51" s="208"/>
      <c r="EV51" s="208"/>
      <c r="EW51" s="208"/>
      <c r="EX51" s="208"/>
      <c r="EY51" s="208"/>
      <c r="EZ51" s="208"/>
      <c r="FA51" s="208"/>
      <c r="FB51" s="208"/>
      <c r="FC51" s="208"/>
      <c r="FD51" s="208"/>
      <c r="FE51" s="208"/>
      <c r="FF51" s="208"/>
      <c r="FG51" s="208"/>
      <c r="FH51" s="208"/>
      <c r="FI51" s="208"/>
      <c r="FJ51" s="208"/>
      <c r="FK51" s="208"/>
      <c r="FL51" s="208"/>
      <c r="FM51" s="208"/>
      <c r="FN51" s="208"/>
      <c r="FO51" s="208"/>
      <c r="FP51" s="208"/>
      <c r="FQ51" s="208"/>
      <c r="FR51" s="208"/>
      <c r="FS51" s="208"/>
      <c r="FT51" s="208"/>
      <c r="FU51" s="208"/>
      <c r="FV51" s="208"/>
      <c r="FW51" s="208"/>
      <c r="FX51" s="208"/>
      <c r="FY51" s="208"/>
      <c r="FZ51" s="208"/>
      <c r="GA51" s="208"/>
      <c r="GB51" s="208"/>
      <c r="GC51" s="208"/>
      <c r="GD51" s="208"/>
      <c r="GE51" s="208"/>
      <c r="GF51" s="208"/>
      <c r="GG51" s="208"/>
      <c r="GH51" s="208"/>
      <c r="GI51" s="208"/>
      <c r="GJ51" s="208"/>
      <c r="GK51" s="208"/>
      <c r="GL51" s="208"/>
      <c r="GM51" s="208"/>
      <c r="GN51" s="208"/>
      <c r="GO51" s="208"/>
      <c r="GP51" s="208"/>
      <c r="GQ51" s="208"/>
      <c r="GR51" s="208"/>
      <c r="GS51" s="208"/>
      <c r="GT51" s="208"/>
      <c r="GU51" s="208"/>
      <c r="GV51" s="208"/>
      <c r="GW51" s="208"/>
      <c r="GX51" s="208"/>
      <c r="GY51" s="208"/>
      <c r="GZ51" s="208"/>
      <c r="HA51" s="208"/>
      <c r="HB51" s="208"/>
      <c r="HC51" s="208"/>
      <c r="HD51" s="208"/>
      <c r="HE51" s="208"/>
      <c r="HF51" s="208"/>
      <c r="HG51" s="208"/>
      <c r="HH51" s="208"/>
      <c r="HI51" s="208"/>
      <c r="HJ51" s="208"/>
      <c r="HK51" s="208"/>
      <c r="HL51" s="208"/>
      <c r="HM51" s="208"/>
      <c r="HN51" s="208"/>
      <c r="HO51" s="208"/>
      <c r="HP51" s="208"/>
      <c r="HQ51" s="208"/>
      <c r="HR51" s="208"/>
      <c r="HS51" s="208"/>
      <c r="HT51" s="208"/>
      <c r="HU51" s="208"/>
      <c r="HV51" s="208"/>
      <c r="HW51" s="208"/>
      <c r="HX51" s="208"/>
      <c r="HY51" s="208"/>
      <c r="HZ51" s="208"/>
      <c r="IA51" s="208"/>
      <c r="IB51" s="208"/>
      <c r="IC51" s="208"/>
      <c r="ID51" s="208"/>
      <c r="IE51" s="208"/>
      <c r="IF51" s="208"/>
      <c r="IG51" s="208"/>
      <c r="IH51" s="208"/>
      <c r="II51" s="208"/>
      <c r="IJ51" s="208"/>
      <c r="IK51" s="208"/>
      <c r="IL51" s="208"/>
      <c r="IM51" s="208"/>
      <c r="IN51" s="208"/>
      <c r="IO51" s="208"/>
      <c r="IP51" s="208"/>
      <c r="IQ51" s="208"/>
      <c r="IR51" s="208"/>
      <c r="IS51" s="208"/>
      <c r="IT51" s="208"/>
      <c r="IU51" s="208"/>
      <c r="IV51" s="208"/>
    </row>
    <row r="52" spans="1:256" x14ac:dyDescent="0.2">
      <c r="A52" s="207"/>
      <c r="B52" s="207"/>
      <c r="C52" s="207"/>
      <c r="D52" s="207"/>
      <c r="E52" s="172"/>
      <c r="F52" s="207"/>
      <c r="G52" s="207"/>
    </row>
    <row r="54" spans="1:256" x14ac:dyDescent="0.2">
      <c r="D54" s="208"/>
    </row>
  </sheetData>
  <mergeCells count="45">
    <mergeCell ref="B9:C9"/>
    <mergeCell ref="A1:H1"/>
    <mergeCell ref="A2:H2"/>
    <mergeCell ref="A3:H3"/>
    <mergeCell ref="A4:H4"/>
    <mergeCell ref="F7:H7"/>
    <mergeCell ref="A22:C22"/>
    <mergeCell ref="A16:B16"/>
    <mergeCell ref="B10:C10"/>
    <mergeCell ref="B11:C11"/>
    <mergeCell ref="B12:C12"/>
    <mergeCell ref="A14:H14"/>
    <mergeCell ref="A15:B15"/>
    <mergeCell ref="C15:H15"/>
    <mergeCell ref="D16:H16"/>
    <mergeCell ref="A17:H17"/>
    <mergeCell ref="A18:H18"/>
    <mergeCell ref="A19:H19"/>
    <mergeCell ref="A21:C21"/>
    <mergeCell ref="A34:H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51:C51"/>
    <mergeCell ref="D51:H51"/>
    <mergeCell ref="A36:C36"/>
    <mergeCell ref="A37:C37"/>
    <mergeCell ref="A38:C38"/>
    <mergeCell ref="A39:C39"/>
    <mergeCell ref="A40:F40"/>
    <mergeCell ref="A41:C41"/>
    <mergeCell ref="E41:H41"/>
    <mergeCell ref="A44:H44"/>
    <mergeCell ref="A45:H45"/>
    <mergeCell ref="A46:H46"/>
    <mergeCell ref="A47:H47"/>
    <mergeCell ref="A50:H50"/>
  </mergeCells>
  <printOptions horizontalCentered="1" verticalCentered="1"/>
  <pageMargins left="0.7" right="0.7" top="0.75" bottom="0.75" header="0.3" footer="0.3"/>
  <pageSetup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65" r:id="rId4" name="Check Box 9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342900</xdr:rowOff>
                  </from>
                  <to>
                    <xdr:col>7</xdr:col>
                    <xdr:colOff>609600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5" name="Check Box 10">
              <controlPr locked="0" defaultSize="0" autoFill="0" autoLine="0" autoPict="0">
                <anchor moveWithCells="1">
                  <from>
                    <xdr:col>1</xdr:col>
                    <xdr:colOff>1019175</xdr:colOff>
                    <xdr:row>15</xdr:row>
                    <xdr:rowOff>104775</xdr:rowOff>
                  </from>
                  <to>
                    <xdr:col>2</xdr:col>
                    <xdr:colOff>561975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6" name="Check Box 11">
              <controlPr locked="0" defaultSize="0" autoFill="0" autoLine="0" autoPict="0">
                <anchor moveWithCells="1">
                  <from>
                    <xdr:col>5</xdr:col>
                    <xdr:colOff>247650</xdr:colOff>
                    <xdr:row>15</xdr:row>
                    <xdr:rowOff>209550</xdr:rowOff>
                  </from>
                  <to>
                    <xdr:col>7</xdr:col>
                    <xdr:colOff>781050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7" name="Check Box 12">
              <controlPr locked="0" defaultSize="0" autoFill="0" autoLine="0" autoPict="0">
                <anchor moveWithCells="1">
                  <from>
                    <xdr:col>3</xdr:col>
                    <xdr:colOff>581025</xdr:colOff>
                    <xdr:row>15</xdr:row>
                    <xdr:rowOff>219075</xdr:rowOff>
                  </from>
                  <to>
                    <xdr:col>4</xdr:col>
                    <xdr:colOff>561975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8" name="Check Box 13">
              <controlPr locked="0" defaultSize="0" autoFill="0" autoLine="0" autoPict="0">
                <anchor moveWithCells="1">
                  <from>
                    <xdr:col>3</xdr:col>
                    <xdr:colOff>571500</xdr:colOff>
                    <xdr:row>14</xdr:row>
                    <xdr:rowOff>323850</xdr:rowOff>
                  </from>
                  <to>
                    <xdr:col>5</xdr:col>
                    <xdr:colOff>114300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9" name="Check Box 14">
              <controlPr defaultSize="0" autoFill="0" autoLine="0" autoPict="0">
                <anchor moveWithCells="1">
                  <from>
                    <xdr:col>1</xdr:col>
                    <xdr:colOff>1009650</xdr:colOff>
                    <xdr:row>14</xdr:row>
                    <xdr:rowOff>361950</xdr:rowOff>
                  </from>
                  <to>
                    <xdr:col>3</xdr:col>
                    <xdr:colOff>390525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0" name="Check Box 15">
              <controlPr defaultSize="0" autoFill="0" autoLine="0" autoPict="0">
                <anchor moveWithCells="1">
                  <from>
                    <xdr:col>1</xdr:col>
                    <xdr:colOff>828675</xdr:colOff>
                    <xdr:row>48</xdr:row>
                    <xdr:rowOff>19050</xdr:rowOff>
                  </from>
                  <to>
                    <xdr:col>2</xdr:col>
                    <xdr:colOff>85725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1" name="Check Box 16">
              <controlPr defaultSize="0" autoFill="0" autoLine="0" autoPict="0">
                <anchor moveWithCells="1">
                  <from>
                    <xdr:col>3</xdr:col>
                    <xdr:colOff>238125</xdr:colOff>
                    <xdr:row>48</xdr:row>
                    <xdr:rowOff>19050</xdr:rowOff>
                  </from>
                  <to>
                    <xdr:col>3</xdr:col>
                    <xdr:colOff>542925</xdr:colOff>
                    <xdr:row>48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49" activePane="bottomLeft" state="frozen"/>
      <selection activeCell="C47" sqref="C47"/>
      <selection pane="bottomLeft" activeCell="O60" sqref="O60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79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s="176" customFormat="1" x14ac:dyDescent="0.2">
      <c r="B42" s="401" t="s">
        <v>98</v>
      </c>
      <c r="C42" s="177" t="s">
        <v>76</v>
      </c>
      <c r="D42" s="146"/>
      <c r="E42" s="178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7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  <mergeCell ref="B72:D72"/>
    <mergeCell ref="B73:D73"/>
  </mergeCells>
  <pageMargins left="0.25" right="0.25" top="0.25" bottom="0.25" header="0.25" footer="0.25"/>
  <pageSetup scale="57" orientation="landscape" r:id="rId1"/>
  <ignoredErrors>
    <ignoredError sqref="E72:Q72 E14:Q14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55" activePane="bottomLeft" state="frozen"/>
      <selection activeCell="C47" sqref="C47"/>
      <selection pane="bottomLeft" activeCell="O60" sqref="O60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79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  <mergeCell ref="B72:D72"/>
    <mergeCell ref="B73:D73"/>
  </mergeCells>
  <pageMargins left="0.25" right="0.25" top="0.25" bottom="0.25" header="0.25" footer="0.25"/>
  <pageSetup scale="57" orientation="landscape" r:id="rId1"/>
  <ignoredErrors>
    <ignoredError sqref="E72:Q72 E14:Q14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R73"/>
  <sheetViews>
    <sheetView topLeftCell="A28" zoomScaleNormal="100" zoomScaleSheetLayoutView="100" workbookViewId="0">
      <selection activeCell="L28" sqref="L28"/>
    </sheetView>
  </sheetViews>
  <sheetFormatPr defaultRowHeight="11.25" x14ac:dyDescent="0.2"/>
  <cols>
    <col min="1" max="1" width="4" style="155" customWidth="1"/>
    <col min="2" max="2" width="14" style="155" customWidth="1"/>
    <col min="3" max="3" width="12.140625" style="155" customWidth="1"/>
    <col min="4" max="4" width="22.28515625" style="155" customWidth="1"/>
    <col min="5" max="5" width="20.140625" style="155" customWidth="1"/>
    <col min="6" max="6" width="12.28515625" style="155" customWidth="1"/>
    <col min="7" max="7" width="12.85546875" style="155" customWidth="1"/>
    <col min="8" max="8" width="0.140625" style="155" customWidth="1"/>
    <col min="9" max="9" width="18.85546875" style="3" customWidth="1"/>
    <col min="10" max="10" width="3.85546875" style="155" customWidth="1"/>
    <col min="11" max="16384" width="9.140625" style="155"/>
  </cols>
  <sheetData>
    <row r="13" spans="2:9" x14ac:dyDescent="0.2">
      <c r="B13" s="374" t="s">
        <v>44</v>
      </c>
      <c r="C13" s="375"/>
      <c r="D13" s="375"/>
      <c r="E13" s="375"/>
      <c r="F13" s="375"/>
      <c r="G13" s="375"/>
      <c r="H13" s="375"/>
      <c r="I13" s="375"/>
    </row>
    <row r="14" spans="2:9" x14ac:dyDescent="0.2">
      <c r="B14" s="374" t="s">
        <v>217</v>
      </c>
      <c r="C14" s="375"/>
      <c r="D14" s="375"/>
      <c r="E14" s="375"/>
      <c r="F14" s="375"/>
      <c r="G14" s="375"/>
      <c r="H14" s="375"/>
      <c r="I14" s="375"/>
    </row>
    <row r="15" spans="2:9" ht="12.75" x14ac:dyDescent="0.2">
      <c r="B15" s="376" t="s">
        <v>133</v>
      </c>
      <c r="C15" s="377"/>
      <c r="D15" s="377"/>
      <c r="E15" s="377"/>
      <c r="F15" s="377"/>
      <c r="G15" s="377"/>
      <c r="H15" s="377"/>
      <c r="I15" s="377"/>
    </row>
    <row r="16" spans="2:9" ht="12" x14ac:dyDescent="0.2">
      <c r="B16" s="158" t="s">
        <v>10</v>
      </c>
      <c r="C16" s="136"/>
      <c r="D16" s="158"/>
      <c r="E16" s="158"/>
      <c r="F16" s="158"/>
      <c r="G16" s="158"/>
      <c r="H16" s="158"/>
      <c r="I16" s="9"/>
    </row>
    <row r="17" spans="2:11" ht="12" x14ac:dyDescent="0.2">
      <c r="B17" s="158" t="s">
        <v>130</v>
      </c>
      <c r="C17" s="425">
        <f>'Consultant #3-Fee Work Plan'!C3</f>
        <v>0</v>
      </c>
      <c r="D17" s="425"/>
      <c r="E17" s="158"/>
      <c r="F17" s="26" t="s">
        <v>9</v>
      </c>
      <c r="G17" s="380">
        <f>'Consultant #3-Fee Work Plan'!C4</f>
        <v>0</v>
      </c>
      <c r="H17" s="380"/>
      <c r="I17" s="380"/>
    </row>
    <row r="18" spans="2:11" ht="12.75" thickBot="1" x14ac:dyDescent="0.25">
      <c r="B18" s="158"/>
      <c r="C18" s="158"/>
      <c r="D18" s="158"/>
      <c r="E18" s="158"/>
      <c r="F18" s="26"/>
      <c r="G18" s="25"/>
      <c r="H18" s="25"/>
      <c r="I18" s="25"/>
    </row>
    <row r="19" spans="2:11" s="2" customFormat="1" ht="15" customHeight="1" thickBot="1" x14ac:dyDescent="0.25">
      <c r="B19" s="365" t="s">
        <v>28</v>
      </c>
      <c r="C19" s="366"/>
      <c r="D19" s="366"/>
      <c r="E19" s="366"/>
      <c r="F19" s="366"/>
      <c r="G19" s="366"/>
      <c r="H19" s="366"/>
      <c r="I19" s="367"/>
    </row>
    <row r="20" spans="2:11" s="2" customFormat="1" ht="15" customHeight="1" x14ac:dyDescent="0.2">
      <c r="B20" s="388" t="s">
        <v>42</v>
      </c>
      <c r="C20" s="389"/>
      <c r="D20" s="389"/>
      <c r="E20" s="53" t="s">
        <v>41</v>
      </c>
      <c r="F20" s="30"/>
      <c r="G20" s="53" t="s">
        <v>40</v>
      </c>
      <c r="H20" s="30"/>
      <c r="I20" s="31"/>
    </row>
    <row r="21" spans="2:11" s="159" customFormat="1" ht="14.25" customHeight="1" x14ac:dyDescent="0.2">
      <c r="B21" s="338" t="s">
        <v>139</v>
      </c>
      <c r="C21" s="339"/>
      <c r="D21" s="339"/>
      <c r="E21" s="35" t="s">
        <v>5</v>
      </c>
      <c r="F21" s="36" t="s">
        <v>34</v>
      </c>
      <c r="G21" s="37" t="s">
        <v>46</v>
      </c>
      <c r="H21" s="38"/>
      <c r="I21" s="39" t="s">
        <v>33</v>
      </c>
    </row>
    <row r="22" spans="2:11" s="159" customFormat="1" ht="15.6" customHeight="1" x14ac:dyDescent="0.2">
      <c r="B22" s="163" t="s">
        <v>127</v>
      </c>
      <c r="C22" s="336">
        <f>'Consultant #3-Fee Work Plan'!C3</f>
        <v>0</v>
      </c>
      <c r="D22" s="337"/>
      <c r="E22" s="139">
        <f>'Consultant #3-Fee Work Plan'!R52</f>
        <v>0</v>
      </c>
      <c r="F22" s="138">
        <f>'Consultant #3-Fee Work Plan'!R51</f>
        <v>0</v>
      </c>
      <c r="G22" s="133">
        <v>1</v>
      </c>
      <c r="H22" s="34"/>
      <c r="I22" s="45">
        <f>E22*G22</f>
        <v>0</v>
      </c>
    </row>
    <row r="23" spans="2:11" s="159" customFormat="1" ht="15.6" customHeight="1" x14ac:dyDescent="0.2">
      <c r="B23" s="164" t="s">
        <v>151</v>
      </c>
      <c r="C23" s="336">
        <f>'Sub-Consult. #3-1-Fee Work Plan'!C3</f>
        <v>0</v>
      </c>
      <c r="D23" s="337"/>
      <c r="E23" s="139">
        <f>'Sub-Consult. #3-1-Fee Work Plan'!R52</f>
        <v>0</v>
      </c>
      <c r="F23" s="138">
        <f>'Sub-Consult. #3-1-Fee Work Plan'!R51</f>
        <v>0</v>
      </c>
      <c r="G23" s="133">
        <v>1.1000000000000001</v>
      </c>
      <c r="H23" s="34"/>
      <c r="I23" s="45">
        <f>E23*G23</f>
        <v>0</v>
      </c>
    </row>
    <row r="24" spans="2:11" s="159" customFormat="1" ht="15.6" customHeight="1" x14ac:dyDescent="0.2">
      <c r="B24" s="164" t="s">
        <v>152</v>
      </c>
      <c r="C24" s="336">
        <f>'Sub-Consult. #3-2-Fee Work Plan'!C3</f>
        <v>0</v>
      </c>
      <c r="D24" s="337"/>
      <c r="E24" s="139">
        <f>'Sub-Consult. #3-2-Fee Work Plan'!R52</f>
        <v>0</v>
      </c>
      <c r="F24" s="138">
        <f>'Sub-Consult. #3-2-Fee Work Plan'!R51</f>
        <v>0</v>
      </c>
      <c r="G24" s="133">
        <v>1.1000000000000001</v>
      </c>
      <c r="H24" s="34"/>
      <c r="I24" s="45">
        <f t="shared" ref="I24" si="0">E24*G24</f>
        <v>0</v>
      </c>
    </row>
    <row r="25" spans="2:11" s="159" customFormat="1" ht="15.6" customHeight="1" thickBot="1" x14ac:dyDescent="0.25">
      <c r="B25" s="165" t="s">
        <v>153</v>
      </c>
      <c r="C25" s="422"/>
      <c r="D25" s="423"/>
      <c r="E25" s="44"/>
      <c r="F25" s="169"/>
      <c r="G25" s="134">
        <v>1.1000000000000001</v>
      </c>
      <c r="H25" s="41"/>
      <c r="I25" s="69">
        <f>E25*G25</f>
        <v>0</v>
      </c>
    </row>
    <row r="26" spans="2:11" s="159" customFormat="1" ht="15.6" customHeight="1" thickBot="1" x14ac:dyDescent="0.25">
      <c r="B26" s="329" t="s">
        <v>136</v>
      </c>
      <c r="C26" s="330"/>
      <c r="D26" s="330"/>
      <c r="E26" s="331"/>
      <c r="F26" s="58">
        <f>F22+SUM(F23:F25)*1.1</f>
        <v>0</v>
      </c>
      <c r="G26" s="56"/>
      <c r="H26" s="57"/>
      <c r="I26" s="47">
        <f>SUM(I22:I25)</f>
        <v>0</v>
      </c>
      <c r="K26" s="20"/>
    </row>
    <row r="27" spans="2:11" s="4" customFormat="1" ht="14.25" customHeight="1" x14ac:dyDescent="0.2">
      <c r="B27" s="338" t="s">
        <v>140</v>
      </c>
      <c r="C27" s="339"/>
      <c r="D27" s="339"/>
      <c r="E27" s="37" t="s">
        <v>5</v>
      </c>
      <c r="F27" s="37" t="s">
        <v>34</v>
      </c>
      <c r="G27" s="37" t="s">
        <v>46</v>
      </c>
      <c r="H27" s="38"/>
      <c r="I27" s="39" t="s">
        <v>33</v>
      </c>
    </row>
    <row r="28" spans="2:11" s="159" customFormat="1" ht="15.6" customHeight="1" x14ac:dyDescent="0.2">
      <c r="B28" s="163" t="s">
        <v>127</v>
      </c>
      <c r="C28" s="336">
        <f>'Consultant #3-Fee Work Plan'!C3</f>
        <v>0</v>
      </c>
      <c r="D28" s="337"/>
      <c r="E28" s="139">
        <f>'Consultant #3-Fee Work Plan'!R54</f>
        <v>0</v>
      </c>
      <c r="F28" s="138">
        <f>'Consultant #3-Fee Work Plan'!R53</f>
        <v>0</v>
      </c>
      <c r="G28" s="133">
        <v>1</v>
      </c>
      <c r="H28" s="34"/>
      <c r="I28" s="45">
        <f>E28*G28</f>
        <v>0</v>
      </c>
    </row>
    <row r="29" spans="2:11" s="159" customFormat="1" ht="15.6" customHeight="1" x14ac:dyDescent="0.2">
      <c r="B29" s="164" t="s">
        <v>151</v>
      </c>
      <c r="C29" s="336">
        <f>'Sub-Consult. #3-1-Fee Work Plan'!C3</f>
        <v>0</v>
      </c>
      <c r="D29" s="337"/>
      <c r="E29" s="139">
        <f>'Sub-Consult. #3-1-Fee Work Plan'!R54</f>
        <v>0</v>
      </c>
      <c r="F29" s="138">
        <f>'Sub-Consult. #3-1-Fee Work Plan'!R53</f>
        <v>0</v>
      </c>
      <c r="G29" s="133">
        <v>1.1000000000000001</v>
      </c>
      <c r="H29" s="34"/>
      <c r="I29" s="45">
        <f>E29*G29</f>
        <v>0</v>
      </c>
    </row>
    <row r="30" spans="2:11" s="159" customFormat="1" ht="15.6" customHeight="1" x14ac:dyDescent="0.2">
      <c r="B30" s="164" t="s">
        <v>152</v>
      </c>
      <c r="C30" s="336">
        <f>'Sub-Consult. #3-2-Fee Work Plan'!C3</f>
        <v>0</v>
      </c>
      <c r="D30" s="337"/>
      <c r="E30" s="139">
        <f>'Sub-Consult. #3-2-Fee Work Plan'!R54</f>
        <v>0</v>
      </c>
      <c r="F30" s="138">
        <f>'Sub-Consult. #3-2-Fee Work Plan'!R53</f>
        <v>0</v>
      </c>
      <c r="G30" s="133">
        <v>1.1000000000000001</v>
      </c>
      <c r="H30" s="34"/>
      <c r="I30" s="45">
        <f t="shared" ref="I30:I31" si="1">E30*G30</f>
        <v>0</v>
      </c>
    </row>
    <row r="31" spans="2:11" s="159" customFormat="1" ht="15.6" customHeight="1" thickBot="1" x14ac:dyDescent="0.25">
      <c r="B31" s="165" t="s">
        <v>153</v>
      </c>
      <c r="C31" s="422"/>
      <c r="D31" s="423"/>
      <c r="E31" s="44"/>
      <c r="F31" s="169"/>
      <c r="G31" s="134">
        <v>1.1000000000000001</v>
      </c>
      <c r="H31" s="41"/>
      <c r="I31" s="69">
        <f t="shared" si="1"/>
        <v>0</v>
      </c>
    </row>
    <row r="32" spans="2:11" s="159" customFormat="1" ht="15.6" customHeight="1" thickBot="1" x14ac:dyDescent="0.25">
      <c r="B32" s="329" t="s">
        <v>141</v>
      </c>
      <c r="C32" s="330"/>
      <c r="D32" s="330"/>
      <c r="E32" s="331"/>
      <c r="F32" s="58">
        <f>F28+SUM(F29:F31)*1.1</f>
        <v>0</v>
      </c>
      <c r="G32" s="56"/>
      <c r="H32" s="57"/>
      <c r="I32" s="61">
        <f>SUM(I28:I31)</f>
        <v>0</v>
      </c>
      <c r="K32" s="20"/>
    </row>
    <row r="33" spans="2:11" s="4" customFormat="1" ht="14.25" customHeight="1" x14ac:dyDescent="0.2">
      <c r="B33" s="338" t="s">
        <v>163</v>
      </c>
      <c r="C33" s="339"/>
      <c r="D33" s="339"/>
      <c r="E33" s="37" t="s">
        <v>5</v>
      </c>
      <c r="F33" s="37" t="s">
        <v>34</v>
      </c>
      <c r="G33" s="37" t="s">
        <v>46</v>
      </c>
      <c r="H33" s="38"/>
      <c r="I33" s="39" t="s">
        <v>33</v>
      </c>
    </row>
    <row r="34" spans="2:11" s="159" customFormat="1" ht="15.6" customHeight="1" x14ac:dyDescent="0.2">
      <c r="B34" s="163" t="s">
        <v>127</v>
      </c>
      <c r="C34" s="336">
        <f>'Consultant #3-Fee Work Plan'!C3</f>
        <v>0</v>
      </c>
      <c r="D34" s="337"/>
      <c r="E34" s="139">
        <f>'Consultant #3-Fee Work Plan'!R73</f>
        <v>0</v>
      </c>
      <c r="F34" s="138">
        <f>'Consultant #3-Fee Work Plan'!R72</f>
        <v>0</v>
      </c>
      <c r="G34" s="133">
        <v>1</v>
      </c>
      <c r="H34" s="34"/>
      <c r="I34" s="45">
        <f>E34*G34</f>
        <v>0</v>
      </c>
    </row>
    <row r="35" spans="2:11" s="159" customFormat="1" ht="15.6" customHeight="1" x14ac:dyDescent="0.2">
      <c r="B35" s="164" t="s">
        <v>151</v>
      </c>
      <c r="C35" s="336">
        <f>'Sub-Consult. #3-1-Fee Work Plan'!C3</f>
        <v>0</v>
      </c>
      <c r="D35" s="337"/>
      <c r="E35" s="139">
        <f>'Sub-Consult. #3-1-Fee Work Plan'!R73</f>
        <v>0</v>
      </c>
      <c r="F35" s="138">
        <f>'Sub-Consult. #3-1-Fee Work Plan'!R72</f>
        <v>0</v>
      </c>
      <c r="G35" s="133">
        <v>1.1000000000000001</v>
      </c>
      <c r="H35" s="34"/>
      <c r="I35" s="45">
        <f>E35*G35</f>
        <v>0</v>
      </c>
    </row>
    <row r="36" spans="2:11" s="159" customFormat="1" ht="15.6" customHeight="1" x14ac:dyDescent="0.2">
      <c r="B36" s="164" t="s">
        <v>152</v>
      </c>
      <c r="C36" s="336">
        <f>'Sub-Consult. #3-2-Fee Work Plan'!C3</f>
        <v>0</v>
      </c>
      <c r="D36" s="337"/>
      <c r="E36" s="139">
        <f>'Sub-Consult. #3-2-Fee Work Plan'!R73</f>
        <v>0</v>
      </c>
      <c r="F36" s="138">
        <f>'Sub-Consult. #3-2-Fee Work Plan'!R72</f>
        <v>0</v>
      </c>
      <c r="G36" s="133">
        <v>1.1000000000000001</v>
      </c>
      <c r="H36" s="34"/>
      <c r="I36" s="45">
        <f t="shared" ref="I36:I37" si="2">E36*G36</f>
        <v>0</v>
      </c>
    </row>
    <row r="37" spans="2:11" s="159" customFormat="1" ht="15.6" customHeight="1" thickBot="1" x14ac:dyDescent="0.25">
      <c r="B37" s="165" t="s">
        <v>153</v>
      </c>
      <c r="C37" s="422"/>
      <c r="D37" s="423"/>
      <c r="E37" s="44"/>
      <c r="F37" s="169"/>
      <c r="G37" s="134">
        <v>1.1000000000000001</v>
      </c>
      <c r="H37" s="41"/>
      <c r="I37" s="69">
        <f t="shared" si="2"/>
        <v>0</v>
      </c>
    </row>
    <row r="38" spans="2:11" s="159" customFormat="1" ht="15.6" customHeight="1" thickBot="1" x14ac:dyDescent="0.25">
      <c r="B38" s="329" t="s">
        <v>142</v>
      </c>
      <c r="C38" s="330"/>
      <c r="D38" s="330"/>
      <c r="E38" s="331"/>
      <c r="F38" s="58">
        <f>F34+SUM(F35:F37)*1.1</f>
        <v>0</v>
      </c>
      <c r="G38" s="56"/>
      <c r="H38" s="57"/>
      <c r="I38" s="61">
        <f>SUM(I34:I37)</f>
        <v>0</v>
      </c>
      <c r="K38" s="20"/>
    </row>
    <row r="39" spans="2:11" s="159" customFormat="1" ht="15.6" customHeight="1" x14ac:dyDescent="0.2">
      <c r="B39" s="348" t="s">
        <v>144</v>
      </c>
      <c r="C39" s="349"/>
      <c r="D39" s="349"/>
      <c r="E39" s="349"/>
      <c r="F39" s="349"/>
      <c r="G39" s="349"/>
      <c r="H39" s="51"/>
      <c r="I39" s="63">
        <f>I26</f>
        <v>0</v>
      </c>
      <c r="K39" s="20"/>
    </row>
    <row r="40" spans="2:11" s="159" customFormat="1" ht="15.6" customHeight="1" thickBot="1" x14ac:dyDescent="0.25">
      <c r="B40" s="385" t="s">
        <v>143</v>
      </c>
      <c r="C40" s="386"/>
      <c r="D40" s="386"/>
      <c r="E40" s="387"/>
      <c r="F40" s="32">
        <f>F32+F38</f>
        <v>0</v>
      </c>
      <c r="G40" s="50"/>
      <c r="H40" s="42"/>
      <c r="I40" s="55">
        <f>I32+I38</f>
        <v>0</v>
      </c>
      <c r="K40" s="20"/>
    </row>
    <row r="41" spans="2:11" s="159" customFormat="1" ht="15.6" customHeight="1" thickBot="1" x14ac:dyDescent="0.25">
      <c r="B41" s="344" t="s">
        <v>137</v>
      </c>
      <c r="C41" s="345"/>
      <c r="D41" s="345"/>
      <c r="E41" s="345"/>
      <c r="F41" s="345"/>
      <c r="G41" s="345"/>
      <c r="H41" s="43"/>
      <c r="I41" s="61">
        <f>I39+I40</f>
        <v>0</v>
      </c>
      <c r="K41" s="20"/>
    </row>
    <row r="42" spans="2:11" s="159" customFormat="1" ht="7.5" customHeight="1" thickBot="1" x14ac:dyDescent="0.25">
      <c r="B42" s="157"/>
      <c r="C42" s="157"/>
      <c r="D42" s="157"/>
      <c r="E42" s="157"/>
      <c r="F42" s="157"/>
      <c r="G42" s="157"/>
      <c r="H42" s="43"/>
      <c r="I42" s="67"/>
      <c r="K42" s="20"/>
    </row>
    <row r="43" spans="2:11" s="159" customFormat="1" ht="15.6" customHeight="1" x14ac:dyDescent="0.2">
      <c r="B43" s="390" t="s">
        <v>30</v>
      </c>
      <c r="C43" s="391"/>
      <c r="D43" s="391"/>
      <c r="E43" s="68"/>
      <c r="F43" s="68"/>
      <c r="G43" s="68"/>
      <c r="H43" s="68"/>
      <c r="I43" s="62"/>
      <c r="K43" s="20"/>
    </row>
    <row r="44" spans="2:11" s="159" customFormat="1" ht="15.75" customHeight="1" x14ac:dyDescent="0.2">
      <c r="B44" s="338" t="s">
        <v>31</v>
      </c>
      <c r="C44" s="339"/>
      <c r="D44" s="339"/>
      <c r="E44" s="36" t="s">
        <v>43</v>
      </c>
      <c r="F44" s="36"/>
      <c r="G44" s="37" t="s">
        <v>35</v>
      </c>
      <c r="H44" s="38"/>
      <c r="I44" s="39" t="s">
        <v>33</v>
      </c>
    </row>
    <row r="45" spans="2:11" s="159" customFormat="1" ht="15.6" customHeight="1" x14ac:dyDescent="0.2">
      <c r="B45" s="326"/>
      <c r="C45" s="327"/>
      <c r="D45" s="327"/>
      <c r="E45" s="40">
        <v>0</v>
      </c>
      <c r="F45" s="48"/>
      <c r="G45" s="133">
        <v>1.1000000000000001</v>
      </c>
      <c r="H45" s="34"/>
      <c r="I45" s="45">
        <f t="shared" ref="I45:I49" si="3">E45*G45</f>
        <v>0</v>
      </c>
    </row>
    <row r="46" spans="2:11" s="159" customFormat="1" ht="15.6" customHeight="1" x14ac:dyDescent="0.2">
      <c r="B46" s="326"/>
      <c r="C46" s="327"/>
      <c r="D46" s="327"/>
      <c r="E46" s="40">
        <v>0</v>
      </c>
      <c r="F46" s="48"/>
      <c r="G46" s="133">
        <v>1.1000000000000001</v>
      </c>
      <c r="H46" s="34"/>
      <c r="I46" s="45">
        <f t="shared" si="3"/>
        <v>0</v>
      </c>
    </row>
    <row r="47" spans="2:11" s="159" customFormat="1" ht="15.6" customHeight="1" x14ac:dyDescent="0.2">
      <c r="B47" s="326"/>
      <c r="C47" s="327"/>
      <c r="D47" s="327"/>
      <c r="E47" s="40">
        <v>0</v>
      </c>
      <c r="F47" s="48"/>
      <c r="G47" s="133">
        <v>1.1000000000000001</v>
      </c>
      <c r="H47" s="34"/>
      <c r="I47" s="45">
        <f t="shared" si="3"/>
        <v>0</v>
      </c>
    </row>
    <row r="48" spans="2:11" s="159" customFormat="1" ht="15.6" customHeight="1" x14ac:dyDescent="0.2">
      <c r="B48" s="326"/>
      <c r="C48" s="327"/>
      <c r="D48" s="327"/>
      <c r="E48" s="40">
        <v>0</v>
      </c>
      <c r="F48" s="48"/>
      <c r="G48" s="133">
        <v>1.1000000000000001</v>
      </c>
      <c r="H48" s="34"/>
      <c r="I48" s="45">
        <f t="shared" si="3"/>
        <v>0</v>
      </c>
    </row>
    <row r="49" spans="2:18" s="159" customFormat="1" ht="15" customHeight="1" thickBot="1" x14ac:dyDescent="0.25">
      <c r="B49" s="323"/>
      <c r="C49" s="324"/>
      <c r="D49" s="324"/>
      <c r="E49" s="44">
        <v>0</v>
      </c>
      <c r="F49" s="49"/>
      <c r="G49" s="134">
        <v>1.1000000000000001</v>
      </c>
      <c r="H49" s="41"/>
      <c r="I49" s="46">
        <f t="shared" si="3"/>
        <v>0</v>
      </c>
    </row>
    <row r="50" spans="2:18" s="159" customFormat="1" ht="15.6" customHeight="1" thickBot="1" x14ac:dyDescent="0.25">
      <c r="B50" s="329" t="s">
        <v>138</v>
      </c>
      <c r="C50" s="330"/>
      <c r="D50" s="330"/>
      <c r="E50" s="330"/>
      <c r="F50" s="330"/>
      <c r="G50" s="331"/>
      <c r="H50" s="66" t="s">
        <v>18</v>
      </c>
      <c r="I50" s="61">
        <f>SUM(I45:I49)</f>
        <v>0</v>
      </c>
      <c r="K50" s="20"/>
    </row>
    <row r="51" spans="2:18" s="159" customFormat="1" ht="7.5" customHeight="1" thickBot="1" x14ac:dyDescent="0.25">
      <c r="B51" s="157"/>
      <c r="C51" s="157"/>
      <c r="D51" s="157"/>
      <c r="E51" s="157"/>
      <c r="F51" s="157"/>
      <c r="G51" s="157"/>
      <c r="H51" s="43"/>
      <c r="I51" s="67"/>
      <c r="K51" s="20"/>
      <c r="R51" s="199"/>
    </row>
    <row r="52" spans="2:18" ht="15.6" customHeight="1" thickBot="1" x14ac:dyDescent="0.25">
      <c r="B52" s="417" t="s">
        <v>32</v>
      </c>
      <c r="C52" s="418"/>
      <c r="D52" s="418"/>
      <c r="E52" s="418"/>
      <c r="F52" s="418"/>
      <c r="G52" s="419"/>
      <c r="H52" s="42"/>
      <c r="I52" s="47">
        <f>I41+I50</f>
        <v>0</v>
      </c>
      <c r="R52" s="172"/>
    </row>
    <row r="53" spans="2:18" x14ac:dyDescent="0.2">
      <c r="B53" s="172"/>
      <c r="C53" s="172"/>
      <c r="D53" s="172"/>
      <c r="E53" s="172"/>
      <c r="F53" s="172"/>
      <c r="G53" s="172"/>
      <c r="H53" s="172"/>
      <c r="I53" s="173"/>
      <c r="R53" s="172"/>
    </row>
    <row r="54" spans="2:18" ht="25.5" customHeight="1" x14ac:dyDescent="0.2">
      <c r="B54" s="420" t="s">
        <v>21</v>
      </c>
      <c r="C54" s="420"/>
      <c r="D54" s="51"/>
      <c r="E54" s="51"/>
      <c r="F54" s="174"/>
      <c r="G54" s="421"/>
      <c r="H54" s="421"/>
      <c r="I54" s="421"/>
      <c r="R54" s="172"/>
    </row>
    <row r="55" spans="2:18" ht="7.5" customHeight="1" x14ac:dyDescent="0.2">
      <c r="B55" s="426"/>
      <c r="C55" s="426"/>
      <c r="D55" s="426"/>
      <c r="E55" s="426"/>
      <c r="F55" s="426"/>
      <c r="G55" s="426"/>
      <c r="H55" s="426"/>
      <c r="I55" s="426"/>
      <c r="R55" s="172"/>
    </row>
    <row r="56" spans="2:18" ht="7.5" customHeight="1" x14ac:dyDescent="0.2">
      <c r="B56" s="160"/>
      <c r="C56" s="160"/>
      <c r="D56" s="160"/>
      <c r="E56" s="160"/>
      <c r="F56" s="160"/>
      <c r="G56" s="160"/>
      <c r="H56" s="160"/>
      <c r="I56" s="160"/>
      <c r="R56" s="172"/>
    </row>
    <row r="57" spans="2:18" s="203" customFormat="1" ht="12.75" x14ac:dyDescent="0.2">
      <c r="B57" s="202" t="s">
        <v>38</v>
      </c>
      <c r="C57" s="325" t="s">
        <v>162</v>
      </c>
      <c r="D57" s="325"/>
      <c r="E57" s="325"/>
      <c r="F57" s="325"/>
      <c r="G57" s="325"/>
      <c r="H57" s="325"/>
      <c r="I57" s="325"/>
      <c r="J57" s="325"/>
      <c r="Q57" s="205"/>
      <c r="R57" s="205"/>
    </row>
    <row r="58" spans="2:18" s="203" customFormat="1" ht="12.75" x14ac:dyDescent="0.2">
      <c r="B58" s="325"/>
      <c r="C58" s="325"/>
      <c r="D58" s="325"/>
      <c r="E58" s="325"/>
      <c r="F58" s="325"/>
      <c r="G58" s="325"/>
      <c r="H58" s="325"/>
      <c r="I58" s="325"/>
      <c r="Q58" s="205"/>
      <c r="R58" s="205"/>
    </row>
    <row r="59" spans="2:18" s="203" customFormat="1" ht="12.75" x14ac:dyDescent="0.2">
      <c r="B59" s="204"/>
      <c r="C59" s="350" t="s">
        <v>39</v>
      </c>
      <c r="D59" s="325"/>
      <c r="E59" s="325"/>
      <c r="F59" s="325"/>
      <c r="G59" s="325"/>
      <c r="H59" s="325"/>
      <c r="I59" s="325"/>
      <c r="Q59" s="205"/>
      <c r="R59" s="205"/>
    </row>
    <row r="60" spans="2:18" x14ac:dyDescent="0.2">
      <c r="R60" s="172"/>
    </row>
    <row r="61" spans="2:18" x14ac:dyDescent="0.2">
      <c r="R61" s="172"/>
    </row>
    <row r="62" spans="2:18" x14ac:dyDescent="0.2">
      <c r="R62" s="172"/>
    </row>
    <row r="63" spans="2:18" x14ac:dyDescent="0.2">
      <c r="R63" s="172"/>
    </row>
    <row r="64" spans="2:18" x14ac:dyDescent="0.2">
      <c r="R64" s="172"/>
    </row>
    <row r="65" spans="2:18" x14ac:dyDescent="0.2">
      <c r="R65" s="172"/>
    </row>
    <row r="66" spans="2:18" x14ac:dyDescent="0.2">
      <c r="R66" s="172"/>
    </row>
    <row r="67" spans="2:18" x14ac:dyDescent="0.2">
      <c r="R67" s="172"/>
    </row>
    <row r="68" spans="2:18" x14ac:dyDescent="0.2">
      <c r="R68" s="172"/>
    </row>
    <row r="69" spans="2:18" x14ac:dyDescent="0.2">
      <c r="R69" s="172"/>
    </row>
    <row r="70" spans="2:18" x14ac:dyDescent="0.2">
      <c r="R70" s="172"/>
    </row>
    <row r="71" spans="2:18" x14ac:dyDescent="0.2">
      <c r="R71" s="172"/>
    </row>
    <row r="72" spans="2:18" x14ac:dyDescent="0.2">
      <c r="B72" s="172"/>
      <c r="C72" s="172"/>
      <c r="D72" s="172"/>
      <c r="R72" s="172"/>
    </row>
    <row r="73" spans="2:18" x14ac:dyDescent="0.2">
      <c r="B73" s="172"/>
      <c r="C73" s="172"/>
      <c r="D73" s="172"/>
      <c r="R73" s="172"/>
    </row>
  </sheetData>
  <mergeCells count="43">
    <mergeCell ref="B19:I19"/>
    <mergeCell ref="B13:I13"/>
    <mergeCell ref="B14:I14"/>
    <mergeCell ref="B15:I15"/>
    <mergeCell ref="C17:D17"/>
    <mergeCell ref="G17:I17"/>
    <mergeCell ref="C31:D31"/>
    <mergeCell ref="B20:D20"/>
    <mergeCell ref="B21:D21"/>
    <mergeCell ref="C22:D22"/>
    <mergeCell ref="C23:D23"/>
    <mergeCell ref="C24:D24"/>
    <mergeCell ref="C25:D25"/>
    <mergeCell ref="B26:E26"/>
    <mergeCell ref="B27:D27"/>
    <mergeCell ref="C28:D28"/>
    <mergeCell ref="C29:D29"/>
    <mergeCell ref="C30:D30"/>
    <mergeCell ref="B32:E32"/>
    <mergeCell ref="B33:D33"/>
    <mergeCell ref="C34:D34"/>
    <mergeCell ref="C35:D35"/>
    <mergeCell ref="C36:D36"/>
    <mergeCell ref="C37:D37"/>
    <mergeCell ref="B38:E38"/>
    <mergeCell ref="B39:G39"/>
    <mergeCell ref="B40:E40"/>
    <mergeCell ref="B41:G41"/>
    <mergeCell ref="B43:D43"/>
    <mergeCell ref="B48:D48"/>
    <mergeCell ref="B49:D49"/>
    <mergeCell ref="C57:J57"/>
    <mergeCell ref="B58:I58"/>
    <mergeCell ref="B50:G50"/>
    <mergeCell ref="B45:D45"/>
    <mergeCell ref="B46:D46"/>
    <mergeCell ref="B47:D47"/>
    <mergeCell ref="B44:D44"/>
    <mergeCell ref="C59:I59"/>
    <mergeCell ref="B52:G52"/>
    <mergeCell ref="B54:C54"/>
    <mergeCell ref="G54:I54"/>
    <mergeCell ref="B55:I55"/>
  </mergeCells>
  <printOptions horizontalCentered="1"/>
  <pageMargins left="0.41" right="0.41" top="0" bottom="0" header="0" footer="0"/>
  <pageSetup scale="8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49" activePane="bottomLeft" state="frozen"/>
      <selection activeCell="M40" sqref="M40"/>
      <selection pane="bottomLeft" activeCell="O60" sqref="O60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137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  <mergeCell ref="B72:D72"/>
    <mergeCell ref="B73:D73"/>
  </mergeCells>
  <pageMargins left="0.25" right="0.25" top="0.25" bottom="0.25" header="0.25" footer="0.25"/>
  <pageSetup scale="57" orientation="landscape" r:id="rId1"/>
  <ignoredErrors>
    <ignoredError sqref="E72:Q72 E14:Q14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49" activePane="bottomLeft" state="frozen"/>
      <selection activeCell="A30" sqref="A30:XFD41"/>
      <selection pane="bottomLeft" activeCell="O60" sqref="O60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79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  <mergeCell ref="B72:D72"/>
    <mergeCell ref="B73:D73"/>
  </mergeCells>
  <pageMargins left="0.25" right="0.25" top="0.25" bottom="0.25" header="0.25" footer="0.25"/>
  <pageSetup scale="57" orientation="landscape" r:id="rId1"/>
  <ignoredErrors>
    <ignoredError sqref="E72:Q72 E14:Q14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49" activePane="bottomLeft" state="frozen"/>
      <selection activeCell="A30" sqref="A30:XFD41"/>
      <selection pane="bottomLeft" activeCell="O60" sqref="O60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79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  <mergeCell ref="B72:D72"/>
    <mergeCell ref="B73:D73"/>
  </mergeCells>
  <pageMargins left="0.25" right="0.25" top="0.25" bottom="0.25" header="0.25" footer="0.25"/>
  <pageSetup scale="57" orientation="landscape" r:id="rId1"/>
  <ignoredErrors>
    <ignoredError sqref="E72:Q72 E14:Q14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R73"/>
  <sheetViews>
    <sheetView topLeftCell="A31" zoomScaleNormal="100" zoomScaleSheetLayoutView="100" workbookViewId="0">
      <selection activeCell="K18" sqref="K18"/>
    </sheetView>
  </sheetViews>
  <sheetFormatPr defaultRowHeight="11.25" x14ac:dyDescent="0.2"/>
  <cols>
    <col min="1" max="1" width="4" style="155" customWidth="1"/>
    <col min="2" max="2" width="14" style="155" customWidth="1"/>
    <col min="3" max="3" width="12.140625" style="155" customWidth="1"/>
    <col min="4" max="4" width="22.28515625" style="155" customWidth="1"/>
    <col min="5" max="5" width="20.140625" style="155" customWidth="1"/>
    <col min="6" max="6" width="12.28515625" style="155" customWidth="1"/>
    <col min="7" max="7" width="12.85546875" style="155" customWidth="1"/>
    <col min="8" max="8" width="0.140625" style="155" customWidth="1"/>
    <col min="9" max="9" width="18.85546875" style="3" customWidth="1"/>
    <col min="10" max="10" width="3.85546875" style="155" customWidth="1"/>
    <col min="11" max="16384" width="9.140625" style="155"/>
  </cols>
  <sheetData>
    <row r="13" spans="2:9" x14ac:dyDescent="0.2">
      <c r="B13" s="374" t="s">
        <v>44</v>
      </c>
      <c r="C13" s="375"/>
      <c r="D13" s="375"/>
      <c r="E13" s="375"/>
      <c r="F13" s="375"/>
      <c r="G13" s="375"/>
      <c r="H13" s="375"/>
      <c r="I13" s="375"/>
    </row>
    <row r="14" spans="2:9" x14ac:dyDescent="0.2">
      <c r="B14" s="374" t="s">
        <v>219</v>
      </c>
      <c r="C14" s="375"/>
      <c r="D14" s="375"/>
      <c r="E14" s="375"/>
      <c r="F14" s="375"/>
      <c r="G14" s="375"/>
      <c r="H14" s="375"/>
      <c r="I14" s="375"/>
    </row>
    <row r="15" spans="2:9" ht="12.75" x14ac:dyDescent="0.2">
      <c r="B15" s="376" t="s">
        <v>154</v>
      </c>
      <c r="C15" s="377"/>
      <c r="D15" s="377"/>
      <c r="E15" s="377"/>
      <c r="F15" s="377"/>
      <c r="G15" s="377"/>
      <c r="H15" s="377"/>
      <c r="I15" s="377"/>
    </row>
    <row r="16" spans="2:9" ht="12" x14ac:dyDescent="0.2">
      <c r="B16" s="158" t="s">
        <v>10</v>
      </c>
      <c r="C16" s="136"/>
      <c r="D16" s="158"/>
      <c r="E16" s="158"/>
      <c r="F16" s="158"/>
      <c r="G16" s="158"/>
      <c r="H16" s="158"/>
      <c r="I16" s="9"/>
    </row>
    <row r="17" spans="2:11" ht="12" x14ac:dyDescent="0.2">
      <c r="B17" s="158" t="s">
        <v>130</v>
      </c>
      <c r="C17" s="425">
        <f>'Consultant #4-Fee Work Plan'!C3</f>
        <v>0</v>
      </c>
      <c r="D17" s="425"/>
      <c r="E17" s="158"/>
      <c r="F17" s="26" t="s">
        <v>9</v>
      </c>
      <c r="G17" s="380">
        <f>'Consultant #4-Fee Work Plan'!C4</f>
        <v>0</v>
      </c>
      <c r="H17" s="380"/>
      <c r="I17" s="380"/>
    </row>
    <row r="18" spans="2:11" ht="12.75" thickBot="1" x14ac:dyDescent="0.25">
      <c r="B18" s="158"/>
      <c r="C18" s="158"/>
      <c r="D18" s="158"/>
      <c r="E18" s="158"/>
      <c r="F18" s="26"/>
      <c r="G18" s="25"/>
      <c r="H18" s="25"/>
      <c r="I18" s="25"/>
    </row>
    <row r="19" spans="2:11" s="2" customFormat="1" ht="15" customHeight="1" thickBot="1" x14ac:dyDescent="0.25">
      <c r="B19" s="365" t="s">
        <v>28</v>
      </c>
      <c r="C19" s="366"/>
      <c r="D19" s="366"/>
      <c r="E19" s="366"/>
      <c r="F19" s="366"/>
      <c r="G19" s="366"/>
      <c r="H19" s="366"/>
      <c r="I19" s="367"/>
    </row>
    <row r="20" spans="2:11" s="2" customFormat="1" ht="15" customHeight="1" x14ac:dyDescent="0.2">
      <c r="B20" s="388" t="s">
        <v>42</v>
      </c>
      <c r="C20" s="389"/>
      <c r="D20" s="389"/>
      <c r="E20" s="53" t="s">
        <v>41</v>
      </c>
      <c r="F20" s="30"/>
      <c r="G20" s="53" t="s">
        <v>40</v>
      </c>
      <c r="H20" s="30"/>
      <c r="I20" s="31"/>
    </row>
    <row r="21" spans="2:11" s="159" customFormat="1" ht="14.25" customHeight="1" x14ac:dyDescent="0.2">
      <c r="B21" s="338" t="s">
        <v>139</v>
      </c>
      <c r="C21" s="339"/>
      <c r="D21" s="339"/>
      <c r="E21" s="35" t="s">
        <v>5</v>
      </c>
      <c r="F21" s="36" t="s">
        <v>34</v>
      </c>
      <c r="G21" s="37" t="s">
        <v>46</v>
      </c>
      <c r="H21" s="38"/>
      <c r="I21" s="39" t="s">
        <v>33</v>
      </c>
    </row>
    <row r="22" spans="2:11" s="159" customFormat="1" ht="15.6" customHeight="1" x14ac:dyDescent="0.2">
      <c r="B22" s="163" t="s">
        <v>135</v>
      </c>
      <c r="C22" s="336">
        <f>'Consultant #4-Fee Work Plan'!C3</f>
        <v>0</v>
      </c>
      <c r="D22" s="337"/>
      <c r="E22" s="139">
        <f>'Consultant #4-Fee Work Plan'!R52</f>
        <v>0</v>
      </c>
      <c r="F22" s="138">
        <f>'Consultant #4-Fee Work Plan'!R51</f>
        <v>0</v>
      </c>
      <c r="G22" s="133">
        <v>1</v>
      </c>
      <c r="H22" s="34"/>
      <c r="I22" s="45">
        <f>E22*G22</f>
        <v>0</v>
      </c>
    </row>
    <row r="23" spans="2:11" s="159" customFormat="1" ht="15.6" customHeight="1" x14ac:dyDescent="0.2">
      <c r="B23" s="164" t="s">
        <v>155</v>
      </c>
      <c r="C23" s="336">
        <f>'Sub-Consult. #4-1-Fee Work Plan'!C3</f>
        <v>0</v>
      </c>
      <c r="D23" s="337"/>
      <c r="E23" s="139">
        <f>'Sub-Consult. #4-1-Fee Work Plan'!R52</f>
        <v>0</v>
      </c>
      <c r="F23" s="138">
        <f>'Sub-Consult. #4-1-Fee Work Plan'!R51</f>
        <v>0</v>
      </c>
      <c r="G23" s="133">
        <v>1.1000000000000001</v>
      </c>
      <c r="H23" s="34"/>
      <c r="I23" s="45">
        <f>E23*G23</f>
        <v>0</v>
      </c>
    </row>
    <row r="24" spans="2:11" s="159" customFormat="1" ht="15.6" customHeight="1" x14ac:dyDescent="0.2">
      <c r="B24" s="164" t="s">
        <v>156</v>
      </c>
      <c r="C24" s="336">
        <f>'Sub-Consult. #4-2-Fee Work Plan'!C3</f>
        <v>0</v>
      </c>
      <c r="D24" s="337"/>
      <c r="E24" s="139">
        <f>'Sub-Consult. #4-2-Fee Work Plan'!R52</f>
        <v>0</v>
      </c>
      <c r="F24" s="138">
        <f>'Sub-Consult. #4-2-Fee Work Plan'!R51</f>
        <v>0</v>
      </c>
      <c r="G24" s="133">
        <v>1.1000000000000001</v>
      </c>
      <c r="H24" s="34"/>
      <c r="I24" s="45">
        <f t="shared" ref="I24" si="0">E24*G24</f>
        <v>0</v>
      </c>
    </row>
    <row r="25" spans="2:11" s="159" customFormat="1" ht="15.6" customHeight="1" thickBot="1" x14ac:dyDescent="0.25">
      <c r="B25" s="165" t="s">
        <v>157</v>
      </c>
      <c r="C25" s="422"/>
      <c r="D25" s="423"/>
      <c r="E25" s="44"/>
      <c r="F25" s="169"/>
      <c r="G25" s="134">
        <v>1.1000000000000001</v>
      </c>
      <c r="H25" s="41"/>
      <c r="I25" s="69">
        <f>E25*G25</f>
        <v>0</v>
      </c>
    </row>
    <row r="26" spans="2:11" s="159" customFormat="1" ht="15.6" customHeight="1" thickBot="1" x14ac:dyDescent="0.25">
      <c r="B26" s="329" t="s">
        <v>136</v>
      </c>
      <c r="C26" s="330"/>
      <c r="D26" s="330"/>
      <c r="E26" s="331"/>
      <c r="F26" s="58">
        <f>F22+SUM(F23:F25)*1.1</f>
        <v>0</v>
      </c>
      <c r="G26" s="56"/>
      <c r="H26" s="57"/>
      <c r="I26" s="47">
        <f>SUM(I22:I25)</f>
        <v>0</v>
      </c>
      <c r="K26" s="20"/>
    </row>
    <row r="27" spans="2:11" s="4" customFormat="1" ht="14.25" customHeight="1" x14ac:dyDescent="0.2">
      <c r="B27" s="338" t="s">
        <v>140</v>
      </c>
      <c r="C27" s="339"/>
      <c r="D27" s="339"/>
      <c r="E27" s="37" t="s">
        <v>5</v>
      </c>
      <c r="F27" s="37" t="s">
        <v>34</v>
      </c>
      <c r="G27" s="37" t="s">
        <v>46</v>
      </c>
      <c r="H27" s="38"/>
      <c r="I27" s="39" t="s">
        <v>33</v>
      </c>
    </row>
    <row r="28" spans="2:11" s="159" customFormat="1" ht="15.6" customHeight="1" x14ac:dyDescent="0.2">
      <c r="B28" s="163" t="s">
        <v>135</v>
      </c>
      <c r="C28" s="336">
        <f>'Consultant #4-Fee Work Plan'!C3</f>
        <v>0</v>
      </c>
      <c r="D28" s="337"/>
      <c r="E28" s="139">
        <f>'Consultant #4-Fee Work Plan'!R54</f>
        <v>0</v>
      </c>
      <c r="F28" s="138">
        <f>'Consultant #4-Fee Work Plan'!R53</f>
        <v>0</v>
      </c>
      <c r="G28" s="133">
        <v>1</v>
      </c>
      <c r="H28" s="34"/>
      <c r="I28" s="45">
        <f>E28*G28</f>
        <v>0</v>
      </c>
    </row>
    <row r="29" spans="2:11" s="159" customFormat="1" ht="15.6" customHeight="1" x14ac:dyDescent="0.2">
      <c r="B29" s="164" t="s">
        <v>155</v>
      </c>
      <c r="C29" s="336">
        <f>'Sub-Consult. #4-1-Fee Work Plan'!C3</f>
        <v>0</v>
      </c>
      <c r="D29" s="337"/>
      <c r="E29" s="139">
        <f>'Sub-Consult. #4-1-Fee Work Plan'!R54</f>
        <v>0</v>
      </c>
      <c r="F29" s="138">
        <f>'Sub-Consult. #4-1-Fee Work Plan'!R53</f>
        <v>0</v>
      </c>
      <c r="G29" s="133">
        <v>1.1000000000000001</v>
      </c>
      <c r="H29" s="34"/>
      <c r="I29" s="45">
        <f>E29*G29</f>
        <v>0</v>
      </c>
    </row>
    <row r="30" spans="2:11" s="159" customFormat="1" ht="15.6" customHeight="1" x14ac:dyDescent="0.2">
      <c r="B30" s="164" t="s">
        <v>156</v>
      </c>
      <c r="C30" s="336">
        <f>'Sub-Consult. #4-2-Fee Work Plan'!C3</f>
        <v>0</v>
      </c>
      <c r="D30" s="337"/>
      <c r="E30" s="139">
        <f>'Sub-Consult. #4-2-Fee Work Plan'!R54</f>
        <v>0</v>
      </c>
      <c r="F30" s="138">
        <f>'Sub-Consult. #4-2-Fee Work Plan'!R53</f>
        <v>0</v>
      </c>
      <c r="G30" s="133">
        <v>1.1000000000000001</v>
      </c>
      <c r="H30" s="34"/>
      <c r="I30" s="45">
        <f t="shared" ref="I30:I31" si="1">E30*G30</f>
        <v>0</v>
      </c>
    </row>
    <row r="31" spans="2:11" s="159" customFormat="1" ht="15.6" customHeight="1" thickBot="1" x14ac:dyDescent="0.25">
      <c r="B31" s="165" t="s">
        <v>157</v>
      </c>
      <c r="C31" s="422"/>
      <c r="D31" s="423"/>
      <c r="E31" s="44"/>
      <c r="F31" s="169"/>
      <c r="G31" s="134">
        <v>1.1000000000000001</v>
      </c>
      <c r="H31" s="41"/>
      <c r="I31" s="69">
        <f t="shared" si="1"/>
        <v>0</v>
      </c>
    </row>
    <row r="32" spans="2:11" s="159" customFormat="1" ht="15.6" customHeight="1" thickBot="1" x14ac:dyDescent="0.25">
      <c r="B32" s="329" t="s">
        <v>141</v>
      </c>
      <c r="C32" s="330"/>
      <c r="D32" s="330"/>
      <c r="E32" s="331"/>
      <c r="F32" s="58">
        <f>F28+SUM(F29:F31)*1.1</f>
        <v>0</v>
      </c>
      <c r="G32" s="56"/>
      <c r="H32" s="57"/>
      <c r="I32" s="61">
        <f>SUM(I28:I31)</f>
        <v>0</v>
      </c>
      <c r="K32" s="20"/>
    </row>
    <row r="33" spans="2:11" s="4" customFormat="1" ht="14.25" customHeight="1" x14ac:dyDescent="0.2">
      <c r="B33" s="338" t="s">
        <v>163</v>
      </c>
      <c r="C33" s="339"/>
      <c r="D33" s="339"/>
      <c r="E33" s="37" t="s">
        <v>5</v>
      </c>
      <c r="F33" s="37" t="s">
        <v>34</v>
      </c>
      <c r="G33" s="37" t="s">
        <v>46</v>
      </c>
      <c r="H33" s="38"/>
      <c r="I33" s="39" t="s">
        <v>33</v>
      </c>
    </row>
    <row r="34" spans="2:11" s="159" customFormat="1" ht="15.6" customHeight="1" x14ac:dyDescent="0.2">
      <c r="B34" s="163" t="s">
        <v>127</v>
      </c>
      <c r="C34" s="336">
        <f>'Consultant #4-Fee Work Plan'!C3</f>
        <v>0</v>
      </c>
      <c r="D34" s="337"/>
      <c r="E34" s="139">
        <f>'Consultant #4-Fee Work Plan'!R73</f>
        <v>0</v>
      </c>
      <c r="F34" s="138">
        <f>'Consultant #4-Fee Work Plan'!R72</f>
        <v>0</v>
      </c>
      <c r="G34" s="133">
        <v>1</v>
      </c>
      <c r="H34" s="34"/>
      <c r="I34" s="45">
        <f>E34*G34</f>
        <v>0</v>
      </c>
    </row>
    <row r="35" spans="2:11" s="159" customFormat="1" ht="15.6" customHeight="1" x14ac:dyDescent="0.2">
      <c r="B35" s="164" t="s">
        <v>155</v>
      </c>
      <c r="C35" s="336">
        <f>'Sub-Consult. #4-1-Fee Work Plan'!C3</f>
        <v>0</v>
      </c>
      <c r="D35" s="337"/>
      <c r="E35" s="139">
        <f>'Sub-Consult. #4-1-Fee Work Plan'!R73</f>
        <v>0</v>
      </c>
      <c r="F35" s="138">
        <f>'Sub-Consult. #4-1-Fee Work Plan'!R72</f>
        <v>0</v>
      </c>
      <c r="G35" s="133">
        <v>1.1000000000000001</v>
      </c>
      <c r="H35" s="34"/>
      <c r="I35" s="45">
        <f>E35*G35</f>
        <v>0</v>
      </c>
    </row>
    <row r="36" spans="2:11" s="159" customFormat="1" ht="15.6" customHeight="1" x14ac:dyDescent="0.2">
      <c r="B36" s="164" t="s">
        <v>156</v>
      </c>
      <c r="C36" s="336">
        <f>'Sub-Consult. #4-2-Fee Work Plan'!C3</f>
        <v>0</v>
      </c>
      <c r="D36" s="337"/>
      <c r="E36" s="139">
        <f>'Sub-Consult. #4-2-Fee Work Plan'!R73</f>
        <v>0</v>
      </c>
      <c r="F36" s="138">
        <f>'Sub-Consult. #4-2-Fee Work Plan'!R72</f>
        <v>0</v>
      </c>
      <c r="G36" s="133">
        <v>1.1000000000000001</v>
      </c>
      <c r="H36" s="34"/>
      <c r="I36" s="45">
        <f t="shared" ref="I36:I37" si="2">E36*G36</f>
        <v>0</v>
      </c>
    </row>
    <row r="37" spans="2:11" s="159" customFormat="1" ht="15.6" customHeight="1" thickBot="1" x14ac:dyDescent="0.25">
      <c r="B37" s="165" t="s">
        <v>157</v>
      </c>
      <c r="C37" s="422"/>
      <c r="D37" s="423"/>
      <c r="E37" s="44"/>
      <c r="F37" s="169"/>
      <c r="G37" s="134">
        <v>1.1000000000000001</v>
      </c>
      <c r="H37" s="41"/>
      <c r="I37" s="69">
        <f t="shared" si="2"/>
        <v>0</v>
      </c>
    </row>
    <row r="38" spans="2:11" s="159" customFormat="1" ht="15.6" customHeight="1" thickBot="1" x14ac:dyDescent="0.25">
      <c r="B38" s="329" t="s">
        <v>142</v>
      </c>
      <c r="C38" s="330"/>
      <c r="D38" s="330"/>
      <c r="E38" s="331"/>
      <c r="F38" s="58">
        <f>F34+SUM(F35:F37)*1.1</f>
        <v>0</v>
      </c>
      <c r="G38" s="56"/>
      <c r="H38" s="57"/>
      <c r="I38" s="61">
        <f>SUM(I34:I37)</f>
        <v>0</v>
      </c>
      <c r="K38" s="20"/>
    </row>
    <row r="39" spans="2:11" s="159" customFormat="1" ht="15.6" customHeight="1" x14ac:dyDescent="0.2">
      <c r="B39" s="348" t="s">
        <v>144</v>
      </c>
      <c r="C39" s="349"/>
      <c r="D39" s="349"/>
      <c r="E39" s="349"/>
      <c r="F39" s="349"/>
      <c r="G39" s="349"/>
      <c r="H39" s="51"/>
      <c r="I39" s="63">
        <f>I26</f>
        <v>0</v>
      </c>
      <c r="K39" s="20"/>
    </row>
    <row r="40" spans="2:11" s="159" customFormat="1" ht="15.6" customHeight="1" thickBot="1" x14ac:dyDescent="0.25">
      <c r="B40" s="385" t="s">
        <v>143</v>
      </c>
      <c r="C40" s="386"/>
      <c r="D40" s="386"/>
      <c r="E40" s="387"/>
      <c r="F40" s="32">
        <f>F32+F38</f>
        <v>0</v>
      </c>
      <c r="G40" s="50"/>
      <c r="H40" s="42"/>
      <c r="I40" s="55">
        <f>I32+I38</f>
        <v>0</v>
      </c>
      <c r="K40" s="20"/>
    </row>
    <row r="41" spans="2:11" s="159" customFormat="1" ht="15.6" customHeight="1" thickBot="1" x14ac:dyDescent="0.25">
      <c r="B41" s="344" t="s">
        <v>137</v>
      </c>
      <c r="C41" s="345"/>
      <c r="D41" s="345"/>
      <c r="E41" s="345"/>
      <c r="F41" s="345"/>
      <c r="G41" s="345"/>
      <c r="H41" s="43"/>
      <c r="I41" s="61">
        <f>I39+I40</f>
        <v>0</v>
      </c>
      <c r="K41" s="20"/>
    </row>
    <row r="42" spans="2:11" s="159" customFormat="1" ht="7.5" customHeight="1" thickBot="1" x14ac:dyDescent="0.25">
      <c r="B42" s="157"/>
      <c r="C42" s="157"/>
      <c r="D42" s="157"/>
      <c r="E42" s="157"/>
      <c r="F42" s="157"/>
      <c r="G42" s="157"/>
      <c r="H42" s="43"/>
      <c r="I42" s="67"/>
      <c r="K42" s="20"/>
    </row>
    <row r="43" spans="2:11" s="159" customFormat="1" ht="15.6" customHeight="1" x14ac:dyDescent="0.2">
      <c r="B43" s="390" t="s">
        <v>30</v>
      </c>
      <c r="C43" s="391"/>
      <c r="D43" s="391"/>
      <c r="E43" s="68"/>
      <c r="F43" s="68"/>
      <c r="G43" s="68"/>
      <c r="H43" s="68"/>
      <c r="I43" s="62"/>
      <c r="K43" s="20"/>
    </row>
    <row r="44" spans="2:11" s="159" customFormat="1" ht="15.75" customHeight="1" x14ac:dyDescent="0.2">
      <c r="B44" s="338" t="s">
        <v>31</v>
      </c>
      <c r="C44" s="339"/>
      <c r="D44" s="339"/>
      <c r="E44" s="36" t="s">
        <v>43</v>
      </c>
      <c r="F44" s="36"/>
      <c r="G44" s="37" t="s">
        <v>35</v>
      </c>
      <c r="H44" s="38"/>
      <c r="I44" s="39" t="s">
        <v>33</v>
      </c>
    </row>
    <row r="45" spans="2:11" s="159" customFormat="1" ht="15.6" customHeight="1" x14ac:dyDescent="0.2">
      <c r="B45" s="326"/>
      <c r="C45" s="327"/>
      <c r="D45" s="327"/>
      <c r="E45" s="40">
        <v>0</v>
      </c>
      <c r="F45" s="48"/>
      <c r="G45" s="133">
        <v>1.1000000000000001</v>
      </c>
      <c r="H45" s="34"/>
      <c r="I45" s="45">
        <f t="shared" ref="I45:I49" si="3">E45*G45</f>
        <v>0</v>
      </c>
    </row>
    <row r="46" spans="2:11" s="159" customFormat="1" ht="15.6" customHeight="1" x14ac:dyDescent="0.2">
      <c r="B46" s="326"/>
      <c r="C46" s="327"/>
      <c r="D46" s="327"/>
      <c r="E46" s="40">
        <v>0</v>
      </c>
      <c r="F46" s="48"/>
      <c r="G46" s="133">
        <v>1.1000000000000001</v>
      </c>
      <c r="H46" s="34"/>
      <c r="I46" s="45">
        <f t="shared" si="3"/>
        <v>0</v>
      </c>
    </row>
    <row r="47" spans="2:11" s="159" customFormat="1" ht="15.6" customHeight="1" x14ac:dyDescent="0.2">
      <c r="B47" s="326"/>
      <c r="C47" s="327"/>
      <c r="D47" s="327"/>
      <c r="E47" s="40">
        <v>0</v>
      </c>
      <c r="F47" s="48"/>
      <c r="G47" s="133">
        <v>1.1000000000000001</v>
      </c>
      <c r="H47" s="34"/>
      <c r="I47" s="45">
        <f t="shared" si="3"/>
        <v>0</v>
      </c>
    </row>
    <row r="48" spans="2:11" s="159" customFormat="1" ht="15.6" customHeight="1" x14ac:dyDescent="0.2">
      <c r="B48" s="326"/>
      <c r="C48" s="327"/>
      <c r="D48" s="327"/>
      <c r="E48" s="40">
        <v>0</v>
      </c>
      <c r="F48" s="48"/>
      <c r="G48" s="133">
        <v>1.1000000000000001</v>
      </c>
      <c r="H48" s="34"/>
      <c r="I48" s="45">
        <f t="shared" si="3"/>
        <v>0</v>
      </c>
    </row>
    <row r="49" spans="2:18" s="159" customFormat="1" ht="15" customHeight="1" thickBot="1" x14ac:dyDescent="0.25">
      <c r="B49" s="323"/>
      <c r="C49" s="324"/>
      <c r="D49" s="324"/>
      <c r="E49" s="44">
        <v>0</v>
      </c>
      <c r="F49" s="49"/>
      <c r="G49" s="134">
        <v>1.1000000000000001</v>
      </c>
      <c r="H49" s="41"/>
      <c r="I49" s="46">
        <f t="shared" si="3"/>
        <v>0</v>
      </c>
    </row>
    <row r="50" spans="2:18" s="159" customFormat="1" ht="15.6" customHeight="1" thickBot="1" x14ac:dyDescent="0.25">
      <c r="B50" s="329" t="s">
        <v>138</v>
      </c>
      <c r="C50" s="330"/>
      <c r="D50" s="330"/>
      <c r="E50" s="330"/>
      <c r="F50" s="330"/>
      <c r="G50" s="331"/>
      <c r="H50" s="66" t="s">
        <v>18</v>
      </c>
      <c r="I50" s="61">
        <f>SUM(I45:I49)</f>
        <v>0</v>
      </c>
      <c r="K50" s="20"/>
    </row>
    <row r="51" spans="2:18" s="159" customFormat="1" ht="7.5" customHeight="1" thickBot="1" x14ac:dyDescent="0.25">
      <c r="B51" s="157"/>
      <c r="C51" s="157"/>
      <c r="D51" s="157"/>
      <c r="E51" s="157"/>
      <c r="F51" s="157"/>
      <c r="G51" s="157"/>
      <c r="H51" s="43"/>
      <c r="I51" s="67"/>
      <c r="K51" s="20"/>
      <c r="R51" s="199"/>
    </row>
    <row r="52" spans="2:18" ht="15.6" customHeight="1" thickBot="1" x14ac:dyDescent="0.25">
      <c r="B52" s="417" t="s">
        <v>32</v>
      </c>
      <c r="C52" s="418"/>
      <c r="D52" s="418"/>
      <c r="E52" s="418"/>
      <c r="F52" s="418"/>
      <c r="G52" s="419"/>
      <c r="H52" s="42"/>
      <c r="I52" s="47">
        <f>I41+I50</f>
        <v>0</v>
      </c>
      <c r="R52" s="172"/>
    </row>
    <row r="53" spans="2:18" x14ac:dyDescent="0.2">
      <c r="B53" s="172"/>
      <c r="C53" s="172"/>
      <c r="D53" s="172"/>
      <c r="E53" s="172"/>
      <c r="F53" s="172"/>
      <c r="G53" s="172"/>
      <c r="H53" s="172"/>
      <c r="I53" s="173"/>
      <c r="R53" s="172"/>
    </row>
    <row r="54" spans="2:18" ht="25.5" customHeight="1" x14ac:dyDescent="0.2">
      <c r="B54" s="420" t="s">
        <v>21</v>
      </c>
      <c r="C54" s="420"/>
      <c r="D54" s="51"/>
      <c r="E54" s="51"/>
      <c r="F54" s="174"/>
      <c r="G54" s="421"/>
      <c r="H54" s="421"/>
      <c r="I54" s="421"/>
      <c r="R54" s="172"/>
    </row>
    <row r="55" spans="2:18" ht="7.5" customHeight="1" x14ac:dyDescent="0.2">
      <c r="B55" s="426"/>
      <c r="C55" s="426"/>
      <c r="D55" s="426"/>
      <c r="E55" s="426"/>
      <c r="F55" s="426"/>
      <c r="G55" s="426"/>
      <c r="H55" s="426"/>
      <c r="I55" s="426"/>
      <c r="R55" s="172"/>
    </row>
    <row r="56" spans="2:18" ht="7.5" customHeight="1" x14ac:dyDescent="0.2">
      <c r="B56" s="160"/>
      <c r="C56" s="160"/>
      <c r="D56" s="160"/>
      <c r="E56" s="160"/>
      <c r="F56" s="160"/>
      <c r="G56" s="160"/>
      <c r="H56" s="160"/>
      <c r="I56" s="160"/>
      <c r="R56" s="172"/>
    </row>
    <row r="57" spans="2:18" s="203" customFormat="1" ht="12.75" x14ac:dyDescent="0.2">
      <c r="B57" s="202" t="s">
        <v>38</v>
      </c>
      <c r="C57" s="325" t="s">
        <v>162</v>
      </c>
      <c r="D57" s="325"/>
      <c r="E57" s="325"/>
      <c r="F57" s="325"/>
      <c r="G57" s="325"/>
      <c r="H57" s="325"/>
      <c r="I57" s="325"/>
      <c r="J57" s="325"/>
      <c r="Q57" s="205"/>
      <c r="R57" s="205"/>
    </row>
    <row r="58" spans="2:18" s="203" customFormat="1" ht="12.75" x14ac:dyDescent="0.2">
      <c r="B58" s="325"/>
      <c r="C58" s="325"/>
      <c r="D58" s="325"/>
      <c r="E58" s="325"/>
      <c r="F58" s="325"/>
      <c r="G58" s="325"/>
      <c r="H58" s="325"/>
      <c r="I58" s="325"/>
      <c r="Q58" s="205"/>
      <c r="R58" s="205"/>
    </row>
    <row r="59" spans="2:18" s="203" customFormat="1" ht="12.75" x14ac:dyDescent="0.2">
      <c r="B59" s="204"/>
      <c r="C59" s="350" t="s">
        <v>39</v>
      </c>
      <c r="D59" s="325"/>
      <c r="E59" s="325"/>
      <c r="F59" s="325"/>
      <c r="G59" s="325"/>
      <c r="H59" s="325"/>
      <c r="I59" s="325"/>
      <c r="Q59" s="205"/>
      <c r="R59" s="205"/>
    </row>
    <row r="60" spans="2:18" x14ac:dyDescent="0.2">
      <c r="R60" s="172"/>
    </row>
    <row r="61" spans="2:18" x14ac:dyDescent="0.2">
      <c r="R61" s="172"/>
    </row>
    <row r="62" spans="2:18" x14ac:dyDescent="0.2">
      <c r="R62" s="172"/>
    </row>
    <row r="63" spans="2:18" x14ac:dyDescent="0.2">
      <c r="R63" s="172"/>
    </row>
    <row r="64" spans="2:18" x14ac:dyDescent="0.2">
      <c r="R64" s="172"/>
    </row>
    <row r="65" spans="2:18" x14ac:dyDescent="0.2">
      <c r="R65" s="172"/>
    </row>
    <row r="66" spans="2:18" x14ac:dyDescent="0.2">
      <c r="R66" s="172"/>
    </row>
    <row r="67" spans="2:18" x14ac:dyDescent="0.2">
      <c r="R67" s="172"/>
    </row>
    <row r="68" spans="2:18" x14ac:dyDescent="0.2">
      <c r="R68" s="172"/>
    </row>
    <row r="69" spans="2:18" x14ac:dyDescent="0.2">
      <c r="R69" s="172"/>
    </row>
    <row r="70" spans="2:18" x14ac:dyDescent="0.2">
      <c r="R70" s="172"/>
    </row>
    <row r="71" spans="2:18" x14ac:dyDescent="0.2">
      <c r="R71" s="172"/>
    </row>
    <row r="72" spans="2:18" x14ac:dyDescent="0.2">
      <c r="B72" s="172"/>
      <c r="C72" s="172"/>
      <c r="D72" s="172"/>
      <c r="R72" s="172"/>
    </row>
    <row r="73" spans="2:18" x14ac:dyDescent="0.2">
      <c r="B73" s="172"/>
      <c r="C73" s="172"/>
      <c r="D73" s="172"/>
      <c r="R73" s="172"/>
    </row>
  </sheetData>
  <mergeCells count="43">
    <mergeCell ref="B19:I19"/>
    <mergeCell ref="B13:I13"/>
    <mergeCell ref="B14:I14"/>
    <mergeCell ref="B15:I15"/>
    <mergeCell ref="C17:D17"/>
    <mergeCell ref="G17:I17"/>
    <mergeCell ref="C31:D31"/>
    <mergeCell ref="B20:D20"/>
    <mergeCell ref="B21:D21"/>
    <mergeCell ref="C22:D22"/>
    <mergeCell ref="C23:D23"/>
    <mergeCell ref="C24:D24"/>
    <mergeCell ref="C25:D25"/>
    <mergeCell ref="B26:E26"/>
    <mergeCell ref="B27:D27"/>
    <mergeCell ref="C28:D28"/>
    <mergeCell ref="C29:D29"/>
    <mergeCell ref="C30:D30"/>
    <mergeCell ref="B32:E32"/>
    <mergeCell ref="B33:D33"/>
    <mergeCell ref="C34:D34"/>
    <mergeCell ref="C35:D35"/>
    <mergeCell ref="C36:D36"/>
    <mergeCell ref="C37:D37"/>
    <mergeCell ref="B38:E38"/>
    <mergeCell ref="B39:G39"/>
    <mergeCell ref="B40:E40"/>
    <mergeCell ref="B41:G41"/>
    <mergeCell ref="B43:D43"/>
    <mergeCell ref="B48:D48"/>
    <mergeCell ref="B49:D49"/>
    <mergeCell ref="C57:J57"/>
    <mergeCell ref="B58:I58"/>
    <mergeCell ref="B50:G50"/>
    <mergeCell ref="B45:D45"/>
    <mergeCell ref="B46:D46"/>
    <mergeCell ref="B47:D47"/>
    <mergeCell ref="B44:D44"/>
    <mergeCell ref="C59:I59"/>
    <mergeCell ref="B52:G52"/>
    <mergeCell ref="B54:C54"/>
    <mergeCell ref="G54:I54"/>
    <mergeCell ref="B55:I55"/>
  </mergeCells>
  <printOptions horizontalCentered="1"/>
  <pageMargins left="0.41" right="0.41" top="0" bottom="0" header="0" footer="0"/>
  <pageSetup scale="8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49" activePane="bottomLeft" state="frozen"/>
      <selection activeCell="U14" sqref="U14"/>
      <selection pane="bottomLeft" activeCell="O60" sqref="O60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137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B72:D72"/>
    <mergeCell ref="B73:D73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</mergeCells>
  <pageMargins left="0.25" right="0.25" top="0.25" bottom="0.25" header="0.25" footer="0.25"/>
  <pageSetup scale="57" orientation="landscape" r:id="rId1"/>
  <ignoredErrors>
    <ignoredError sqref="E14:Q14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58" activePane="bottomLeft" state="frozen"/>
      <selection activeCell="U14" sqref="U14"/>
      <selection pane="bottomLeft" activeCell="O59" sqref="O59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137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B72:D72"/>
    <mergeCell ref="B73:D73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</mergeCells>
  <pageMargins left="0.25" right="0.25" top="0.25" bottom="0.25" header="0.25" footer="0.25"/>
  <pageSetup scale="5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7" activePane="bottomLeft" state="frozen"/>
      <selection activeCell="U14" sqref="U14"/>
      <selection pane="bottomLeft" activeCell="O60" sqref="O60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137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B72:D72"/>
    <mergeCell ref="B73:D73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</mergeCells>
  <pageMargins left="0.25" right="0.25" top="0.25" bottom="0.25" header="0.25" footer="0.25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4"/>
  <sheetViews>
    <sheetView zoomScaleNormal="100" zoomScaleSheetLayoutView="100" workbookViewId="0">
      <selection activeCell="E74" sqref="E74"/>
    </sheetView>
  </sheetViews>
  <sheetFormatPr defaultRowHeight="11.25" x14ac:dyDescent="0.2"/>
  <cols>
    <col min="1" max="1" width="4" style="1" customWidth="1"/>
    <col min="2" max="2" width="12" style="1" customWidth="1"/>
    <col min="3" max="3" width="12.140625" style="1" customWidth="1"/>
    <col min="4" max="4" width="22.28515625" style="1" customWidth="1"/>
    <col min="5" max="5" width="20.140625" style="1" customWidth="1"/>
    <col min="6" max="6" width="12.28515625" style="1" customWidth="1"/>
    <col min="7" max="7" width="12.85546875" style="1" customWidth="1"/>
    <col min="8" max="8" width="0.140625" style="1" customWidth="1"/>
    <col min="9" max="9" width="18.85546875" style="3" customWidth="1"/>
    <col min="10" max="10" width="3.85546875" style="1" customWidth="1"/>
    <col min="11" max="16384" width="9.140625" style="1"/>
  </cols>
  <sheetData>
    <row r="1" spans="2:9" s="155" customFormat="1" x14ac:dyDescent="0.2">
      <c r="I1" s="3"/>
    </row>
    <row r="2" spans="2:9" s="155" customFormat="1" x14ac:dyDescent="0.2">
      <c r="I2" s="3"/>
    </row>
    <row r="3" spans="2:9" x14ac:dyDescent="0.2">
      <c r="B3" s="374" t="s">
        <v>167</v>
      </c>
      <c r="C3" s="375"/>
      <c r="D3" s="375"/>
      <c r="E3" s="375"/>
      <c r="F3" s="375"/>
      <c r="G3" s="375"/>
      <c r="H3" s="375"/>
      <c r="I3" s="375"/>
    </row>
    <row r="4" spans="2:9" x14ac:dyDescent="0.2">
      <c r="B4" s="374" t="s">
        <v>168</v>
      </c>
      <c r="C4" s="375"/>
      <c r="D4" s="375"/>
      <c r="E4" s="375"/>
      <c r="F4" s="375"/>
      <c r="G4" s="375"/>
      <c r="H4" s="375"/>
      <c r="I4" s="375"/>
    </row>
    <row r="5" spans="2:9" ht="12.75" x14ac:dyDescent="0.2">
      <c r="B5" s="376" t="s">
        <v>7</v>
      </c>
      <c r="C5" s="377"/>
      <c r="D5" s="377"/>
      <c r="E5" s="377"/>
      <c r="F5" s="377"/>
      <c r="G5" s="377"/>
      <c r="H5" s="377"/>
      <c r="I5" s="377"/>
    </row>
    <row r="6" spans="2:9" ht="12" x14ac:dyDescent="0.2">
      <c r="B6" s="8" t="s">
        <v>10</v>
      </c>
      <c r="C6" s="136"/>
      <c r="D6" s="197"/>
      <c r="E6" s="8"/>
      <c r="F6" s="8"/>
      <c r="G6" s="8"/>
      <c r="H6" s="8"/>
      <c r="I6" s="9"/>
    </row>
    <row r="7" spans="2:9" ht="12" x14ac:dyDescent="0.2">
      <c r="B7" s="8" t="s">
        <v>0</v>
      </c>
      <c r="C7" s="382" t="s">
        <v>169</v>
      </c>
      <c r="D7" s="382"/>
      <c r="E7" s="382"/>
      <c r="F7" s="26" t="s">
        <v>9</v>
      </c>
      <c r="G7" s="380">
        <f>'Main Designer-Fee Work Plan'!C4</f>
        <v>0</v>
      </c>
      <c r="H7" s="380"/>
      <c r="I7" s="380"/>
    </row>
    <row r="8" spans="2:9" ht="12" x14ac:dyDescent="0.2">
      <c r="B8" s="8"/>
      <c r="C8" s="382" t="s">
        <v>168</v>
      </c>
      <c r="D8" s="382"/>
      <c r="E8" s="382"/>
      <c r="F8" s="27" t="s">
        <v>24</v>
      </c>
      <c r="G8" s="381"/>
      <c r="H8" s="381"/>
      <c r="I8" s="381"/>
    </row>
    <row r="9" spans="2:9" ht="12" x14ac:dyDescent="0.2">
      <c r="B9" s="8" t="s">
        <v>4</v>
      </c>
      <c r="C9" s="378"/>
      <c r="D9" s="378"/>
      <c r="E9" s="8"/>
      <c r="F9" s="18" t="s">
        <v>25</v>
      </c>
      <c r="G9" s="73"/>
      <c r="H9" s="11"/>
      <c r="I9" s="10"/>
    </row>
    <row r="10" spans="2:9" ht="12" x14ac:dyDescent="0.2">
      <c r="B10" s="8"/>
      <c r="C10" s="379"/>
      <c r="D10" s="379"/>
      <c r="E10" s="8"/>
      <c r="F10" s="19" t="s">
        <v>26</v>
      </c>
      <c r="G10" s="72"/>
      <c r="H10" s="11"/>
      <c r="I10" s="10"/>
    </row>
    <row r="11" spans="2:9" ht="12" x14ac:dyDescent="0.2">
      <c r="B11" s="8" t="s">
        <v>1</v>
      </c>
      <c r="C11" s="380">
        <f>'Main Designer-Fee Work Plan'!C3</f>
        <v>0</v>
      </c>
      <c r="D11" s="380"/>
      <c r="E11" s="25"/>
      <c r="H11" s="11"/>
      <c r="I11" s="10"/>
    </row>
    <row r="12" spans="2:9" ht="12" x14ac:dyDescent="0.2">
      <c r="B12" s="8" t="s">
        <v>45</v>
      </c>
      <c r="C12" s="384" t="s">
        <v>13</v>
      </c>
      <c r="D12" s="384"/>
      <c r="E12" s="17"/>
      <c r="F12" s="11"/>
      <c r="G12" s="12"/>
      <c r="H12" s="11"/>
      <c r="I12" s="10"/>
    </row>
    <row r="13" spans="2:9" ht="12.75" thickBot="1" x14ac:dyDescent="0.25">
      <c r="B13" s="8" t="s">
        <v>8</v>
      </c>
      <c r="C13" s="13"/>
      <c r="D13" s="70"/>
      <c r="E13" s="17"/>
      <c r="F13" s="11"/>
      <c r="G13" s="12"/>
      <c r="H13" s="11"/>
      <c r="I13" s="10"/>
    </row>
    <row r="14" spans="2:9" x14ac:dyDescent="0.2">
      <c r="B14" s="392" t="s">
        <v>6</v>
      </c>
      <c r="C14" s="393"/>
      <c r="D14" s="393"/>
      <c r="E14" s="393"/>
      <c r="F14" s="393"/>
      <c r="G14" s="393"/>
      <c r="H14" s="393"/>
      <c r="I14" s="394"/>
    </row>
    <row r="15" spans="2:9" ht="11.25" customHeight="1" x14ac:dyDescent="0.2">
      <c r="B15" s="368" t="s">
        <v>15</v>
      </c>
      <c r="C15" s="369"/>
      <c r="D15" s="369"/>
      <c r="E15" s="370"/>
      <c r="F15" s="370"/>
      <c r="G15" s="370"/>
      <c r="H15" s="370"/>
      <c r="I15" s="371"/>
    </row>
    <row r="16" spans="2:9" ht="13.5" customHeight="1" x14ac:dyDescent="0.2">
      <c r="B16" s="21" t="s">
        <v>14</v>
      </c>
      <c r="C16" s="383" t="s">
        <v>16</v>
      </c>
      <c r="D16" s="383"/>
      <c r="E16" s="22"/>
      <c r="F16" s="22"/>
      <c r="G16" s="22"/>
      <c r="H16" s="22"/>
      <c r="I16" s="23"/>
    </row>
    <row r="17" spans="2:11" ht="14.25" customHeight="1" thickBot="1" x14ac:dyDescent="0.25">
      <c r="B17" s="368" t="s">
        <v>19</v>
      </c>
      <c r="C17" s="369"/>
      <c r="D17" s="369"/>
      <c r="E17" s="372" t="s">
        <v>27</v>
      </c>
      <c r="F17" s="372"/>
      <c r="G17" s="372"/>
      <c r="H17" s="372"/>
      <c r="I17" s="373"/>
    </row>
    <row r="18" spans="2:11" s="2" customFormat="1" ht="15" customHeight="1" thickBot="1" x14ac:dyDescent="0.25">
      <c r="B18" s="365" t="s">
        <v>28</v>
      </c>
      <c r="C18" s="366"/>
      <c r="D18" s="366"/>
      <c r="E18" s="366"/>
      <c r="F18" s="366"/>
      <c r="G18" s="366"/>
      <c r="H18" s="366"/>
      <c r="I18" s="367"/>
    </row>
    <row r="19" spans="2:11" s="2" customFormat="1" ht="15" customHeight="1" x14ac:dyDescent="0.2">
      <c r="B19" s="388" t="s">
        <v>42</v>
      </c>
      <c r="C19" s="389"/>
      <c r="D19" s="389"/>
      <c r="E19" s="53" t="s">
        <v>41</v>
      </c>
      <c r="F19" s="30"/>
      <c r="G19" s="53" t="s">
        <v>40</v>
      </c>
      <c r="H19" s="30"/>
      <c r="I19" s="31"/>
    </row>
    <row r="20" spans="2:11" s="5" customFormat="1" ht="14.25" customHeight="1" x14ac:dyDescent="0.2">
      <c r="B20" s="338" t="s">
        <v>139</v>
      </c>
      <c r="C20" s="339"/>
      <c r="D20" s="339"/>
      <c r="E20" s="35" t="s">
        <v>5</v>
      </c>
      <c r="F20" s="36" t="s">
        <v>34</v>
      </c>
      <c r="G20" s="37" t="s">
        <v>46</v>
      </c>
      <c r="H20" s="38"/>
      <c r="I20" s="39" t="s">
        <v>33</v>
      </c>
    </row>
    <row r="21" spans="2:11" s="159" customFormat="1" ht="15.6" customHeight="1" x14ac:dyDescent="0.2">
      <c r="B21" s="163" t="s">
        <v>134</v>
      </c>
      <c r="C21" s="336">
        <f>'Main Designer-Fee Work Plan'!C3</f>
        <v>0</v>
      </c>
      <c r="D21" s="337"/>
      <c r="E21" s="139">
        <f>'Main Designer-Fee Work Plan'!R52</f>
        <v>0</v>
      </c>
      <c r="F21" s="138">
        <f>'Main Designer-Fee Work Plan'!R51</f>
        <v>0</v>
      </c>
      <c r="G21" s="133">
        <v>1</v>
      </c>
      <c r="H21" s="34"/>
      <c r="I21" s="45">
        <f>E21*G21</f>
        <v>0</v>
      </c>
    </row>
    <row r="22" spans="2:11" s="5" customFormat="1" ht="15.6" customHeight="1" x14ac:dyDescent="0.2">
      <c r="B22" s="164" t="s">
        <v>129</v>
      </c>
      <c r="C22" s="336">
        <f>'Consultant #1-CSR'!C17:D17</f>
        <v>0</v>
      </c>
      <c r="D22" s="337"/>
      <c r="E22" s="139">
        <f>'Consultant #1-CSR'!I26</f>
        <v>0</v>
      </c>
      <c r="F22" s="138">
        <f>'Consultant #1-CSR'!F26</f>
        <v>0</v>
      </c>
      <c r="G22" s="133">
        <v>1.1000000000000001</v>
      </c>
      <c r="H22" s="34"/>
      <c r="I22" s="45">
        <f>E22*G22</f>
        <v>0</v>
      </c>
    </row>
    <row r="23" spans="2:11" s="5" customFormat="1" ht="15.6" customHeight="1" x14ac:dyDescent="0.2">
      <c r="B23" s="164" t="s">
        <v>128</v>
      </c>
      <c r="C23" s="336">
        <f>'Consultant #2-CSR'!C17:D17</f>
        <v>0</v>
      </c>
      <c r="D23" s="337"/>
      <c r="E23" s="139">
        <f>'Consultant #2-CSR'!I26</f>
        <v>0</v>
      </c>
      <c r="F23" s="138">
        <f>'Consultant #2-CSR'!F26</f>
        <v>0</v>
      </c>
      <c r="G23" s="133">
        <v>1.1000000000000001</v>
      </c>
      <c r="H23" s="34"/>
      <c r="I23" s="45">
        <f t="shared" ref="I23" si="0">E23*G23</f>
        <v>0</v>
      </c>
    </row>
    <row r="24" spans="2:11" s="5" customFormat="1" ht="15" customHeight="1" x14ac:dyDescent="0.2">
      <c r="B24" s="164" t="s">
        <v>127</v>
      </c>
      <c r="C24" s="336">
        <f>'Consultant #3-CSR'!C17:D17</f>
        <v>0</v>
      </c>
      <c r="D24" s="337"/>
      <c r="E24" s="139">
        <f>'Consultant #3-CSR'!I26</f>
        <v>0</v>
      </c>
      <c r="F24" s="138">
        <f>'Consultant #3-CSR'!F26</f>
        <v>0</v>
      </c>
      <c r="G24" s="133">
        <v>1.1000000000000001</v>
      </c>
      <c r="H24" s="34"/>
      <c r="I24" s="45">
        <f t="shared" ref="I24:I25" si="1">E24*G24</f>
        <v>0</v>
      </c>
    </row>
    <row r="25" spans="2:11" s="159" customFormat="1" ht="15.6" customHeight="1" thickBot="1" x14ac:dyDescent="0.25">
      <c r="B25" s="165" t="s">
        <v>135</v>
      </c>
      <c r="C25" s="346">
        <f>'Consultant #4-CSR'!C17:D17</f>
        <v>0</v>
      </c>
      <c r="D25" s="347"/>
      <c r="E25" s="175">
        <f>'Consultant #4-CSR'!I26</f>
        <v>0</v>
      </c>
      <c r="F25" s="140">
        <f>'Consultant #4-CSR'!F26</f>
        <v>0</v>
      </c>
      <c r="G25" s="134">
        <v>1.1000000000000001</v>
      </c>
      <c r="H25" s="41"/>
      <c r="I25" s="46">
        <f t="shared" si="1"/>
        <v>0</v>
      </c>
    </row>
    <row r="26" spans="2:11" s="28" customFormat="1" ht="15.6" customHeight="1" thickBot="1" x14ac:dyDescent="0.25">
      <c r="B26" s="329" t="s">
        <v>136</v>
      </c>
      <c r="C26" s="330"/>
      <c r="D26" s="330"/>
      <c r="E26" s="331"/>
      <c r="F26" s="58">
        <f>F21+SUM(F22:F24)*1.1</f>
        <v>0</v>
      </c>
      <c r="G26" s="56"/>
      <c r="H26" s="57"/>
      <c r="I26" s="47">
        <f>SUM(I21:I24)</f>
        <v>0</v>
      </c>
      <c r="K26" s="20"/>
    </row>
    <row r="27" spans="2:11" s="4" customFormat="1" ht="14.25" customHeight="1" x14ac:dyDescent="0.2">
      <c r="B27" s="338" t="s">
        <v>140</v>
      </c>
      <c r="C27" s="339"/>
      <c r="D27" s="339"/>
      <c r="E27" s="37" t="s">
        <v>5</v>
      </c>
      <c r="F27" s="37" t="s">
        <v>34</v>
      </c>
      <c r="G27" s="37" t="s">
        <v>46</v>
      </c>
      <c r="H27" s="38"/>
      <c r="I27" s="39" t="s">
        <v>33</v>
      </c>
    </row>
    <row r="28" spans="2:11" s="28" customFormat="1" ht="15.6" customHeight="1" x14ac:dyDescent="0.2">
      <c r="B28" s="166" t="s">
        <v>134</v>
      </c>
      <c r="C28" s="336">
        <f>'Main Designer-Fee Work Plan'!C3</f>
        <v>0</v>
      </c>
      <c r="D28" s="337"/>
      <c r="E28" s="141">
        <f>'Main Designer-Fee Work Plan'!R54</f>
        <v>0</v>
      </c>
      <c r="F28" s="142">
        <f>'Main Designer-Fee Work Plan'!R53</f>
        <v>0</v>
      </c>
      <c r="G28" s="135">
        <v>1</v>
      </c>
      <c r="H28" s="29"/>
      <c r="I28" s="145">
        <f>E28*G28</f>
        <v>0</v>
      </c>
      <c r="K28" s="20"/>
    </row>
    <row r="29" spans="2:11" s="52" customFormat="1" ht="15.6" customHeight="1" x14ac:dyDescent="0.2">
      <c r="B29" s="167" t="s">
        <v>129</v>
      </c>
      <c r="C29" s="336">
        <f>'Consultant #1-CSR'!C17:D17</f>
        <v>0</v>
      </c>
      <c r="D29" s="337"/>
      <c r="E29" s="141">
        <f>'Consultant #1-CSR'!I32</f>
        <v>0</v>
      </c>
      <c r="F29" s="142">
        <f>'Consultant #1-CSR'!F32</f>
        <v>0</v>
      </c>
      <c r="G29" s="135">
        <v>1.1000000000000001</v>
      </c>
      <c r="H29" s="29"/>
      <c r="I29" s="145">
        <f>E29*G29</f>
        <v>0</v>
      </c>
      <c r="K29" s="20"/>
    </row>
    <row r="30" spans="2:11" s="77" customFormat="1" ht="15.6" customHeight="1" x14ac:dyDescent="0.2">
      <c r="B30" s="167" t="s">
        <v>128</v>
      </c>
      <c r="C30" s="336">
        <f>'Consultant #2-CSR'!C17:D17</f>
        <v>0</v>
      </c>
      <c r="D30" s="337"/>
      <c r="E30" s="141">
        <f>'Consultant #2-CSR'!I32</f>
        <v>0</v>
      </c>
      <c r="F30" s="142">
        <f>'Consultant #2-CSR'!F32</f>
        <v>0</v>
      </c>
      <c r="G30" s="135">
        <v>1.1000000000000001</v>
      </c>
      <c r="H30" s="29"/>
      <c r="I30" s="145">
        <f>E30*G30</f>
        <v>0</v>
      </c>
      <c r="K30" s="20"/>
    </row>
    <row r="31" spans="2:11" s="159" customFormat="1" ht="15.6" customHeight="1" x14ac:dyDescent="0.2">
      <c r="B31" s="167" t="s">
        <v>127</v>
      </c>
      <c r="C31" s="336">
        <f>'Consultant #3-CSR'!C17:D17</f>
        <v>0</v>
      </c>
      <c r="D31" s="337"/>
      <c r="E31" s="141">
        <f>'Consultant #3-CSR'!I32</f>
        <v>0</v>
      </c>
      <c r="F31" s="142">
        <f>'Consultant #3-CSR'!F32</f>
        <v>0</v>
      </c>
      <c r="G31" s="135">
        <v>1.1000000000000001</v>
      </c>
      <c r="H31" s="29"/>
      <c r="I31" s="145">
        <f>E31*G31</f>
        <v>0</v>
      </c>
      <c r="K31" s="20"/>
    </row>
    <row r="32" spans="2:11" s="28" customFormat="1" ht="15.6" customHeight="1" thickBot="1" x14ac:dyDescent="0.25">
      <c r="B32" s="168" t="s">
        <v>135</v>
      </c>
      <c r="C32" s="346">
        <f>'Consultant #4-CSR'!C17:D17</f>
        <v>0</v>
      </c>
      <c r="D32" s="347"/>
      <c r="E32" s="143">
        <f>'Consultant #4-CSR'!I32</f>
        <v>0</v>
      </c>
      <c r="F32" s="144">
        <f>'Consultant #4-CSR'!F32</f>
        <v>0</v>
      </c>
      <c r="G32" s="134">
        <v>1.1000000000000001</v>
      </c>
      <c r="H32" s="59"/>
      <c r="I32" s="46">
        <f>E32*G32</f>
        <v>0</v>
      </c>
      <c r="K32" s="20"/>
    </row>
    <row r="33" spans="2:11" s="28" customFormat="1" ht="15.6" customHeight="1" thickBot="1" x14ac:dyDescent="0.25">
      <c r="B33" s="329" t="s">
        <v>141</v>
      </c>
      <c r="C33" s="330"/>
      <c r="D33" s="330"/>
      <c r="E33" s="331"/>
      <c r="F33" s="58">
        <f>F28+SUM(F29:F32)*1.1</f>
        <v>0</v>
      </c>
      <c r="G33" s="56"/>
      <c r="H33" s="57"/>
      <c r="I33" s="61">
        <f>SUM(I28:I32)</f>
        <v>0</v>
      </c>
      <c r="K33" s="20"/>
    </row>
    <row r="34" spans="2:11" s="4" customFormat="1" ht="14.25" customHeight="1" x14ac:dyDescent="0.2">
      <c r="B34" s="338" t="s">
        <v>163</v>
      </c>
      <c r="C34" s="339"/>
      <c r="D34" s="339"/>
      <c r="E34" s="37" t="s">
        <v>5</v>
      </c>
      <c r="F34" s="37" t="s">
        <v>34</v>
      </c>
      <c r="G34" s="37" t="s">
        <v>46</v>
      </c>
      <c r="H34" s="38"/>
      <c r="I34" s="39" t="s">
        <v>33</v>
      </c>
    </row>
    <row r="35" spans="2:11" s="159" customFormat="1" ht="15.6" customHeight="1" x14ac:dyDescent="0.2">
      <c r="B35" s="166" t="s">
        <v>134</v>
      </c>
      <c r="C35" s="340">
        <f>'Main Designer-Fee Work Plan'!C3</f>
        <v>0</v>
      </c>
      <c r="D35" s="341"/>
      <c r="E35" s="141">
        <f>'Main Designer-Fee Work Plan'!R73</f>
        <v>0</v>
      </c>
      <c r="F35" s="142">
        <f>'Main Designer-Fee Work Plan'!R72</f>
        <v>0</v>
      </c>
      <c r="G35" s="135">
        <v>1</v>
      </c>
      <c r="H35" s="29"/>
      <c r="I35" s="145">
        <f>E35*G35</f>
        <v>0</v>
      </c>
      <c r="K35" s="20"/>
    </row>
    <row r="36" spans="2:11" s="159" customFormat="1" ht="15.6" customHeight="1" x14ac:dyDescent="0.2">
      <c r="B36" s="167" t="s">
        <v>129</v>
      </c>
      <c r="C36" s="340">
        <f>'Consultant #1-CSR'!C17:D17</f>
        <v>0</v>
      </c>
      <c r="D36" s="341"/>
      <c r="E36" s="141">
        <f>'Consultant #1-CSR'!I38</f>
        <v>0</v>
      </c>
      <c r="F36" s="142">
        <f>'Consultant #1-CSR'!F38</f>
        <v>0</v>
      </c>
      <c r="G36" s="135">
        <v>1.1000000000000001</v>
      </c>
      <c r="H36" s="29"/>
      <c r="I36" s="145">
        <f>E36*G36</f>
        <v>0</v>
      </c>
      <c r="K36" s="20"/>
    </row>
    <row r="37" spans="2:11" s="159" customFormat="1" ht="15.6" customHeight="1" x14ac:dyDescent="0.2">
      <c r="B37" s="167" t="s">
        <v>128</v>
      </c>
      <c r="C37" s="340">
        <f>'Consultant #2-CSR'!C17:D17</f>
        <v>0</v>
      </c>
      <c r="D37" s="341"/>
      <c r="E37" s="141">
        <f>'Consultant #2-CSR'!I38</f>
        <v>0</v>
      </c>
      <c r="F37" s="142">
        <f>'Consultant #2-CSR'!F38</f>
        <v>0</v>
      </c>
      <c r="G37" s="135">
        <v>1.1000000000000001</v>
      </c>
      <c r="H37" s="29"/>
      <c r="I37" s="145">
        <f>E37*G37</f>
        <v>0</v>
      </c>
      <c r="K37" s="20"/>
    </row>
    <row r="38" spans="2:11" s="159" customFormat="1" ht="15.6" customHeight="1" x14ac:dyDescent="0.2">
      <c r="B38" s="167" t="s">
        <v>127</v>
      </c>
      <c r="C38" s="340">
        <f>'Consultant #3-CSR'!C17:D17</f>
        <v>0</v>
      </c>
      <c r="D38" s="341"/>
      <c r="E38" s="141">
        <f>'Consultant #3-CSR'!I38</f>
        <v>0</v>
      </c>
      <c r="F38" s="142">
        <f>'Consultant #3-CSR'!F38</f>
        <v>0</v>
      </c>
      <c r="G38" s="135">
        <v>1.1000000000000001</v>
      </c>
      <c r="H38" s="29"/>
      <c r="I38" s="145">
        <f>E38*G38</f>
        <v>0</v>
      </c>
      <c r="K38" s="20"/>
    </row>
    <row r="39" spans="2:11" s="159" customFormat="1" ht="15.6" customHeight="1" thickBot="1" x14ac:dyDescent="0.25">
      <c r="B39" s="168" t="s">
        <v>135</v>
      </c>
      <c r="C39" s="342">
        <f>'Consultant #4-CSR'!C17:D17</f>
        <v>0</v>
      </c>
      <c r="D39" s="343"/>
      <c r="E39" s="143">
        <f>'Consultant #4-CSR'!I38</f>
        <v>0</v>
      </c>
      <c r="F39" s="144">
        <f>'Consultant #4-CSR'!F38</f>
        <v>0</v>
      </c>
      <c r="G39" s="134">
        <v>1.1000000000000001</v>
      </c>
      <c r="H39" s="59"/>
      <c r="I39" s="46">
        <f>E39*G39</f>
        <v>0</v>
      </c>
      <c r="K39" s="20"/>
    </row>
    <row r="40" spans="2:11" s="159" customFormat="1" ht="15.6" customHeight="1" thickBot="1" x14ac:dyDescent="0.25">
      <c r="B40" s="329" t="s">
        <v>165</v>
      </c>
      <c r="C40" s="330"/>
      <c r="D40" s="330"/>
      <c r="E40" s="331"/>
      <c r="F40" s="58">
        <f>F35+SUM(F36:F39)*1.1</f>
        <v>0</v>
      </c>
      <c r="G40" s="56"/>
      <c r="H40" s="57"/>
      <c r="I40" s="61">
        <f>SUM(I35:I39)</f>
        <v>0</v>
      </c>
      <c r="K40" s="20"/>
    </row>
    <row r="41" spans="2:11" s="5" customFormat="1" ht="15.6" customHeight="1" x14ac:dyDescent="0.2">
      <c r="B41" s="348" t="s">
        <v>144</v>
      </c>
      <c r="C41" s="349"/>
      <c r="D41" s="349"/>
      <c r="E41" s="349"/>
      <c r="F41" s="349"/>
      <c r="G41" s="349"/>
      <c r="H41" s="51"/>
      <c r="I41" s="63">
        <f>I26</f>
        <v>0</v>
      </c>
      <c r="K41" s="20"/>
    </row>
    <row r="42" spans="2:11" s="5" customFormat="1" ht="15.6" customHeight="1" thickBot="1" x14ac:dyDescent="0.25">
      <c r="B42" s="385" t="s">
        <v>143</v>
      </c>
      <c r="C42" s="386"/>
      <c r="D42" s="386"/>
      <c r="E42" s="387"/>
      <c r="F42" s="32">
        <f>F33+F40</f>
        <v>0</v>
      </c>
      <c r="G42" s="50"/>
      <c r="H42" s="42"/>
      <c r="I42" s="55">
        <f>I33+I40</f>
        <v>0</v>
      </c>
      <c r="K42" s="20"/>
    </row>
    <row r="43" spans="2:11" s="5" customFormat="1" ht="15.6" customHeight="1" thickBot="1" x14ac:dyDescent="0.25">
      <c r="B43" s="344" t="s">
        <v>137</v>
      </c>
      <c r="C43" s="345"/>
      <c r="D43" s="345"/>
      <c r="E43" s="345"/>
      <c r="F43" s="345"/>
      <c r="G43" s="345"/>
      <c r="H43" s="43"/>
      <c r="I43" s="61">
        <f>I41+I42</f>
        <v>0</v>
      </c>
      <c r="K43" s="20"/>
    </row>
    <row r="44" spans="2:11" s="54" customFormat="1" ht="7.5" customHeight="1" thickBot="1" x14ac:dyDescent="0.25">
      <c r="B44" s="60"/>
      <c r="C44" s="60"/>
      <c r="D44" s="60"/>
      <c r="E44" s="60"/>
      <c r="F44" s="60"/>
      <c r="G44" s="60"/>
      <c r="H44" s="43"/>
      <c r="I44" s="67"/>
      <c r="K44" s="20"/>
    </row>
    <row r="45" spans="2:11" s="5" customFormat="1" ht="15.6" customHeight="1" x14ac:dyDescent="0.2">
      <c r="B45" s="390" t="s">
        <v>30</v>
      </c>
      <c r="C45" s="391"/>
      <c r="D45" s="391"/>
      <c r="E45" s="68"/>
      <c r="F45" s="68"/>
      <c r="G45" s="68"/>
      <c r="H45" s="68"/>
      <c r="I45" s="62"/>
      <c r="K45" s="20"/>
    </row>
    <row r="46" spans="2:11" s="5" customFormat="1" ht="15.75" customHeight="1" x14ac:dyDescent="0.2">
      <c r="B46" s="338" t="s">
        <v>31</v>
      </c>
      <c r="C46" s="339"/>
      <c r="D46" s="339"/>
      <c r="E46" s="36" t="s">
        <v>43</v>
      </c>
      <c r="F46" s="36"/>
      <c r="G46" s="37" t="s">
        <v>35</v>
      </c>
      <c r="H46" s="38"/>
      <c r="I46" s="39" t="s">
        <v>33</v>
      </c>
    </row>
    <row r="47" spans="2:11" s="5" customFormat="1" ht="15.6" customHeight="1" x14ac:dyDescent="0.2">
      <c r="B47" s="326"/>
      <c r="C47" s="327"/>
      <c r="D47" s="327"/>
      <c r="E47" s="40">
        <v>0</v>
      </c>
      <c r="F47" s="48"/>
      <c r="G47" s="133">
        <v>1.1000000000000001</v>
      </c>
      <c r="H47" s="34"/>
      <c r="I47" s="45">
        <f t="shared" ref="I47:I51" si="2">E47*G47</f>
        <v>0</v>
      </c>
    </row>
    <row r="48" spans="2:11" s="159" customFormat="1" ht="15.6" customHeight="1" x14ac:dyDescent="0.2">
      <c r="B48" s="326"/>
      <c r="C48" s="327"/>
      <c r="D48" s="327"/>
      <c r="E48" s="40">
        <v>0</v>
      </c>
      <c r="F48" s="48"/>
      <c r="G48" s="133">
        <v>1.1000000000000001</v>
      </c>
      <c r="H48" s="34"/>
      <c r="I48" s="45">
        <f t="shared" ref="I48:I49" si="3">E48*G48</f>
        <v>0</v>
      </c>
    </row>
    <row r="49" spans="2:11" s="159" customFormat="1" ht="15.6" customHeight="1" x14ac:dyDescent="0.2">
      <c r="B49" s="326"/>
      <c r="C49" s="327"/>
      <c r="D49" s="327"/>
      <c r="E49" s="40">
        <v>0</v>
      </c>
      <c r="F49" s="48"/>
      <c r="G49" s="133">
        <v>1.1000000000000001</v>
      </c>
      <c r="H49" s="34"/>
      <c r="I49" s="45">
        <f t="shared" si="3"/>
        <v>0</v>
      </c>
    </row>
    <row r="50" spans="2:11" s="5" customFormat="1" ht="15.6" customHeight="1" x14ac:dyDescent="0.2">
      <c r="B50" s="326"/>
      <c r="C50" s="327"/>
      <c r="D50" s="327"/>
      <c r="E50" s="40">
        <v>0</v>
      </c>
      <c r="F50" s="48"/>
      <c r="G50" s="133">
        <v>1.1000000000000001</v>
      </c>
      <c r="H50" s="34"/>
      <c r="I50" s="45">
        <f t="shared" si="2"/>
        <v>0</v>
      </c>
    </row>
    <row r="51" spans="2:11" s="5" customFormat="1" ht="15" customHeight="1" thickBot="1" x14ac:dyDescent="0.25">
      <c r="B51" s="323"/>
      <c r="C51" s="324"/>
      <c r="D51" s="324"/>
      <c r="E51" s="44">
        <v>0</v>
      </c>
      <c r="F51" s="49"/>
      <c r="G51" s="134">
        <v>1.1000000000000001</v>
      </c>
      <c r="H51" s="41"/>
      <c r="I51" s="46">
        <f t="shared" si="2"/>
        <v>0</v>
      </c>
    </row>
    <row r="52" spans="2:11" s="5" customFormat="1" ht="15.6" customHeight="1" thickBot="1" x14ac:dyDescent="0.25">
      <c r="B52" s="329" t="s">
        <v>138</v>
      </c>
      <c r="C52" s="330"/>
      <c r="D52" s="330"/>
      <c r="E52" s="330"/>
      <c r="F52" s="330"/>
      <c r="G52" s="331"/>
      <c r="H52" s="66" t="s">
        <v>18</v>
      </c>
      <c r="I52" s="61">
        <f>SUM(I47:I51)</f>
        <v>0</v>
      </c>
      <c r="K52" s="20"/>
    </row>
    <row r="53" spans="2:11" s="54" customFormat="1" ht="7.5" customHeight="1" thickBot="1" x14ac:dyDescent="0.25">
      <c r="B53" s="60"/>
      <c r="C53" s="60"/>
      <c r="D53" s="60"/>
      <c r="E53" s="60"/>
      <c r="F53" s="60"/>
      <c r="G53" s="60"/>
      <c r="H53" s="64"/>
      <c r="I53" s="67"/>
      <c r="K53" s="20"/>
    </row>
    <row r="54" spans="2:11" ht="15.6" customHeight="1" thickBot="1" x14ac:dyDescent="0.25">
      <c r="B54" s="358" t="s">
        <v>32</v>
      </c>
      <c r="C54" s="359"/>
      <c r="D54" s="359"/>
      <c r="E54" s="359"/>
      <c r="F54" s="359"/>
      <c r="G54" s="360"/>
      <c r="H54" s="64"/>
      <c r="I54" s="61">
        <f>I43+I52</f>
        <v>0</v>
      </c>
    </row>
    <row r="55" spans="2:11" ht="25.5" customHeight="1" x14ac:dyDescent="0.2">
      <c r="B55" s="363" t="s">
        <v>21</v>
      </c>
      <c r="C55" s="363"/>
      <c r="D55" s="14"/>
      <c r="E55" s="14"/>
      <c r="F55" s="65"/>
      <c r="G55" s="332"/>
      <c r="H55" s="332"/>
      <c r="I55" s="332"/>
    </row>
    <row r="56" spans="2:11" ht="7.5" customHeight="1" thickBot="1" x14ac:dyDescent="0.25">
      <c r="B56" s="328"/>
      <c r="C56" s="328"/>
      <c r="D56" s="328"/>
      <c r="E56" s="328"/>
      <c r="F56" s="328"/>
      <c r="G56" s="328"/>
      <c r="H56" s="328"/>
      <c r="I56" s="328"/>
    </row>
    <row r="57" spans="2:11" s="155" customFormat="1" ht="7.5" customHeight="1" x14ac:dyDescent="0.2">
      <c r="B57" s="160"/>
      <c r="C57" s="160"/>
      <c r="D57" s="160"/>
      <c r="E57" s="160"/>
      <c r="F57" s="160"/>
      <c r="G57" s="160"/>
      <c r="H57" s="160"/>
      <c r="I57" s="160"/>
    </row>
    <row r="58" spans="2:11" ht="13.5" customHeight="1" x14ac:dyDescent="0.2">
      <c r="B58" s="364" t="s">
        <v>37</v>
      </c>
      <c r="C58" s="364"/>
      <c r="D58" s="364"/>
      <c r="E58" s="364"/>
      <c r="F58" s="364"/>
      <c r="G58" s="364"/>
      <c r="H58" s="364"/>
      <c r="I58" s="364"/>
    </row>
    <row r="59" spans="2:11" ht="13.5" customHeight="1" x14ac:dyDescent="0.2">
      <c r="B59" s="351" t="s">
        <v>36</v>
      </c>
      <c r="C59" s="351"/>
      <c r="D59" s="33"/>
      <c r="E59" s="15"/>
      <c r="F59" s="15"/>
      <c r="G59" s="15"/>
      <c r="H59" s="15"/>
      <c r="I59" s="15"/>
    </row>
    <row r="60" spans="2:11" ht="13.5" customHeight="1" x14ac:dyDescent="0.2">
      <c r="B60" s="362" t="s">
        <v>20</v>
      </c>
      <c r="C60" s="362"/>
      <c r="D60" s="362"/>
      <c r="E60" s="362"/>
      <c r="F60" s="6"/>
      <c r="G60" s="6"/>
      <c r="H60" s="6"/>
      <c r="I60" s="7"/>
    </row>
    <row r="61" spans="2:11" ht="13.5" customHeight="1" x14ac:dyDescent="0.2">
      <c r="B61" s="357" t="s">
        <v>166</v>
      </c>
      <c r="C61" s="357"/>
      <c r="D61" s="357"/>
      <c r="E61" s="357"/>
      <c r="F61" s="357"/>
      <c r="G61" s="357"/>
      <c r="H61" s="357"/>
      <c r="I61" s="357"/>
    </row>
    <row r="62" spans="2:11" ht="13.5" customHeight="1" x14ac:dyDescent="0.2">
      <c r="B62" s="357" t="s">
        <v>220</v>
      </c>
      <c r="C62" s="357"/>
      <c r="D62" s="357"/>
      <c r="E62" s="357"/>
      <c r="F62" s="357"/>
      <c r="G62" s="357"/>
      <c r="H62" s="357"/>
      <c r="I62" s="357"/>
    </row>
    <row r="63" spans="2:11" ht="5.25" customHeight="1" x14ac:dyDescent="0.2">
      <c r="B63" s="6"/>
      <c r="C63" s="6"/>
      <c r="D63" s="16"/>
      <c r="E63" s="16"/>
      <c r="F63" s="16"/>
      <c r="G63" s="16"/>
      <c r="H63" s="16"/>
      <c r="I63" s="16"/>
    </row>
    <row r="64" spans="2:11" ht="13.5" customHeight="1" x14ac:dyDescent="0.2">
      <c r="B64" s="24" t="s">
        <v>11</v>
      </c>
      <c r="C64" s="333"/>
      <c r="D64" s="334"/>
      <c r="E64" s="334"/>
      <c r="F64" s="334"/>
      <c r="G64" s="334"/>
      <c r="H64" s="334"/>
      <c r="I64" s="335"/>
    </row>
    <row r="65" spans="2:10" ht="13.5" customHeight="1" x14ac:dyDescent="0.2">
      <c r="B65" s="24" t="s">
        <v>22</v>
      </c>
      <c r="C65" s="320" t="s">
        <v>225</v>
      </c>
      <c r="D65" s="321"/>
      <c r="E65" s="321"/>
      <c r="F65" s="321"/>
      <c r="G65" s="321"/>
      <c r="H65" s="321"/>
      <c r="I65" s="322"/>
    </row>
    <row r="66" spans="2:10" ht="13.5" customHeight="1" x14ac:dyDescent="0.2">
      <c r="B66" s="24" t="s">
        <v>10</v>
      </c>
      <c r="C66" s="361"/>
      <c r="D66" s="353"/>
      <c r="E66" s="353"/>
      <c r="F66" s="353"/>
      <c r="G66" s="353"/>
      <c r="H66" s="353"/>
      <c r="I66" s="354"/>
    </row>
    <row r="67" spans="2:10" ht="18" customHeight="1" x14ac:dyDescent="0.2">
      <c r="B67" s="355" t="s">
        <v>12</v>
      </c>
      <c r="C67" s="356"/>
      <c r="D67" s="352" t="s">
        <v>23</v>
      </c>
      <c r="E67" s="353"/>
      <c r="F67" s="353"/>
      <c r="G67" s="353"/>
      <c r="H67" s="353"/>
      <c r="I67" s="354"/>
    </row>
    <row r="68" spans="2:10" ht="17.25" customHeight="1" x14ac:dyDescent="0.2">
      <c r="B68" s="6"/>
      <c r="C68" s="6"/>
      <c r="D68" s="6"/>
      <c r="E68" s="6"/>
      <c r="F68" s="6"/>
      <c r="G68" s="6"/>
      <c r="H68" s="6"/>
    </row>
    <row r="70" spans="2:10" s="203" customFormat="1" ht="12.75" x14ac:dyDescent="0.2">
      <c r="B70" s="202" t="s">
        <v>38</v>
      </c>
      <c r="C70" s="325" t="s">
        <v>162</v>
      </c>
      <c r="D70" s="325"/>
      <c r="E70" s="325"/>
      <c r="F70" s="325"/>
      <c r="G70" s="325"/>
      <c r="H70" s="325"/>
      <c r="I70" s="325"/>
      <c r="J70" s="325"/>
    </row>
    <row r="71" spans="2:10" s="203" customFormat="1" ht="12.75" x14ac:dyDescent="0.2">
      <c r="B71" s="325"/>
      <c r="C71" s="325"/>
      <c r="D71" s="325"/>
      <c r="E71" s="325"/>
      <c r="F71" s="325"/>
      <c r="G71" s="325"/>
      <c r="H71" s="325"/>
      <c r="I71" s="325"/>
    </row>
    <row r="72" spans="2:10" s="203" customFormat="1" ht="12.75" x14ac:dyDescent="0.2">
      <c r="B72" s="204"/>
      <c r="C72" s="350" t="s">
        <v>39</v>
      </c>
      <c r="D72" s="325"/>
      <c r="E72" s="325"/>
      <c r="F72" s="325"/>
      <c r="G72" s="325"/>
      <c r="H72" s="325"/>
      <c r="I72" s="325"/>
    </row>
    <row r="73" spans="2:10" s="203" customFormat="1" ht="12.75" x14ac:dyDescent="0.2"/>
    <row r="74" spans="2:10" s="203" customFormat="1" ht="12.75" x14ac:dyDescent="0.2"/>
  </sheetData>
  <mergeCells count="68">
    <mergeCell ref="C11:D11"/>
    <mergeCell ref="C16:D16"/>
    <mergeCell ref="B17:D17"/>
    <mergeCell ref="C12:D12"/>
    <mergeCell ref="B46:D46"/>
    <mergeCell ref="B42:E42"/>
    <mergeCell ref="B19:D19"/>
    <mergeCell ref="B45:D45"/>
    <mergeCell ref="B27:D27"/>
    <mergeCell ref="B14:I14"/>
    <mergeCell ref="B33:E33"/>
    <mergeCell ref="C22:D22"/>
    <mergeCell ref="C23:D23"/>
    <mergeCell ref="C24:D24"/>
    <mergeCell ref="C28:D28"/>
    <mergeCell ref="C29:D29"/>
    <mergeCell ref="B3:I3"/>
    <mergeCell ref="B4:I4"/>
    <mergeCell ref="B5:I5"/>
    <mergeCell ref="C9:D9"/>
    <mergeCell ref="C10:D10"/>
    <mergeCell ref="G7:I7"/>
    <mergeCell ref="G8:I8"/>
    <mergeCell ref="C7:E7"/>
    <mergeCell ref="C8:E8"/>
    <mergeCell ref="B18:I18"/>
    <mergeCell ref="B20:D20"/>
    <mergeCell ref="B15:D15"/>
    <mergeCell ref="E15:I15"/>
    <mergeCell ref="E17:I17"/>
    <mergeCell ref="C21:D21"/>
    <mergeCell ref="C70:J70"/>
    <mergeCell ref="C72:I72"/>
    <mergeCell ref="B59:C59"/>
    <mergeCell ref="B47:D47"/>
    <mergeCell ref="B50:D50"/>
    <mergeCell ref="D67:I67"/>
    <mergeCell ref="B67:C67"/>
    <mergeCell ref="B62:I62"/>
    <mergeCell ref="B61:I61"/>
    <mergeCell ref="B54:G54"/>
    <mergeCell ref="C66:I66"/>
    <mergeCell ref="B60:E60"/>
    <mergeCell ref="B55:C55"/>
    <mergeCell ref="B58:I58"/>
    <mergeCell ref="C25:D25"/>
    <mergeCell ref="C31:D31"/>
    <mergeCell ref="B26:E26"/>
    <mergeCell ref="B49:D49"/>
    <mergeCell ref="B34:D34"/>
    <mergeCell ref="C35:D35"/>
    <mergeCell ref="C36:D36"/>
    <mergeCell ref="C37:D37"/>
    <mergeCell ref="C38:D38"/>
    <mergeCell ref="C39:D39"/>
    <mergeCell ref="B40:E40"/>
    <mergeCell ref="B43:G43"/>
    <mergeCell ref="C32:D32"/>
    <mergeCell ref="C30:D30"/>
    <mergeCell ref="B41:G41"/>
    <mergeCell ref="C65:I65"/>
    <mergeCell ref="B51:D51"/>
    <mergeCell ref="B71:I71"/>
    <mergeCell ref="B48:D48"/>
    <mergeCell ref="B56:I56"/>
    <mergeCell ref="B52:G52"/>
    <mergeCell ref="G55:I55"/>
    <mergeCell ref="C64:I64"/>
  </mergeCells>
  <phoneticPr fontId="0" type="noConversion"/>
  <printOptions horizontalCentered="1"/>
  <pageMargins left="0.41" right="0.41" top="0.41" bottom="0.24" header="0" footer="0.25"/>
  <pageSetup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Normal="100" workbookViewId="0">
      <pane ySplit="6" topLeftCell="A7" activePane="bottomLeft" state="frozen"/>
      <selection activeCell="U14" sqref="U14"/>
      <selection pane="bottomLeft" activeCell="O8" sqref="O8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137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48" si="0">SUM(E8:Q8)</f>
        <v>0</v>
      </c>
    </row>
    <row r="9" spans="2:18" x14ac:dyDescent="0.2">
      <c r="B9" s="402"/>
      <c r="C9" s="99" t="s">
        <v>68</v>
      </c>
      <c r="D9" s="147"/>
      <c r="E9" s="71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ref="R9:R10" si="1">SUM(E9:Q9)</f>
        <v>0</v>
      </c>
    </row>
    <row r="10" spans="2:18" x14ac:dyDescent="0.2">
      <c r="B10" s="402"/>
      <c r="C10" s="102" t="s">
        <v>69</v>
      </c>
      <c r="D10" s="148"/>
      <c r="E10" s="71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1"/>
        <v>0</v>
      </c>
    </row>
    <row r="11" spans="2:18" x14ac:dyDescent="0.2">
      <c r="B11" s="402"/>
      <c r="C11" s="99" t="s">
        <v>70</v>
      </c>
      <c r="D11" s="148"/>
      <c r="E11" s="71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ref="R12:R13" si="2">SUM(E12:Q12)</f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2"/>
        <v>0</v>
      </c>
    </row>
    <row r="14" spans="2:18" x14ac:dyDescent="0.2">
      <c r="B14" s="402"/>
      <c r="C14" s="107" t="s">
        <v>73</v>
      </c>
      <c r="D14" s="146"/>
      <c r="E14" s="108">
        <f t="shared" ref="E14:Q14" si="3">SUM(E8:E13)</f>
        <v>0</v>
      </c>
      <c r="F14" s="109">
        <f t="shared" si="3"/>
        <v>0</v>
      </c>
      <c r="G14" s="109">
        <f t="shared" si="3"/>
        <v>0</v>
      </c>
      <c r="H14" s="109">
        <f t="shared" si="3"/>
        <v>0</v>
      </c>
      <c r="I14" s="109">
        <f t="shared" si="3"/>
        <v>0</v>
      </c>
      <c r="J14" s="109">
        <f t="shared" si="3"/>
        <v>0</v>
      </c>
      <c r="K14" s="109">
        <f t="shared" si="3"/>
        <v>0</v>
      </c>
      <c r="L14" s="109">
        <f t="shared" si="3"/>
        <v>0</v>
      </c>
      <c r="M14" s="109">
        <f t="shared" si="3"/>
        <v>0</v>
      </c>
      <c r="N14" s="109">
        <f t="shared" si="3"/>
        <v>0</v>
      </c>
      <c r="O14" s="109">
        <f t="shared" si="3"/>
        <v>0</v>
      </c>
      <c r="P14" s="109">
        <f t="shared" si="3"/>
        <v>0</v>
      </c>
      <c r="Q14" s="110">
        <f t="shared" si="3"/>
        <v>0</v>
      </c>
      <c r="R14" s="111">
        <f>SUM(E14:Q14)</f>
        <v>0</v>
      </c>
    </row>
    <row r="15" spans="2:18" ht="13.5" thickBot="1" x14ac:dyDescent="0.25">
      <c r="B15" s="403"/>
      <c r="C15" s="112" t="s">
        <v>74</v>
      </c>
      <c r="D15" s="150"/>
      <c r="E15" s="113">
        <f t="shared" ref="E15:Q15" si="4">E7*E14</f>
        <v>0</v>
      </c>
      <c r="F15" s="114">
        <f t="shared" si="4"/>
        <v>0</v>
      </c>
      <c r="G15" s="114">
        <f t="shared" si="4"/>
        <v>0</v>
      </c>
      <c r="H15" s="114">
        <f t="shared" si="4"/>
        <v>0</v>
      </c>
      <c r="I15" s="114">
        <f t="shared" si="4"/>
        <v>0</v>
      </c>
      <c r="J15" s="114">
        <f t="shared" si="4"/>
        <v>0</v>
      </c>
      <c r="K15" s="114">
        <f t="shared" si="4"/>
        <v>0</v>
      </c>
      <c r="L15" s="114">
        <f t="shared" si="4"/>
        <v>0</v>
      </c>
      <c r="M15" s="114">
        <f t="shared" si="4"/>
        <v>0</v>
      </c>
      <c r="N15" s="114">
        <f t="shared" si="4"/>
        <v>0</v>
      </c>
      <c r="O15" s="114">
        <f t="shared" si="4"/>
        <v>0</v>
      </c>
      <c r="P15" s="114">
        <f t="shared" si="4"/>
        <v>0</v>
      </c>
      <c r="Q15" s="115">
        <f t="shared" si="4"/>
        <v>0</v>
      </c>
      <c r="R15" s="116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si="0"/>
        <v>0</v>
      </c>
    </row>
    <row r="17" spans="2:18" x14ac:dyDescent="0.2">
      <c r="B17" s="402"/>
      <c r="C17" s="99" t="s">
        <v>77</v>
      </c>
      <c r="D17" s="148"/>
      <c r="E17" s="71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0"/>
        <v>0</v>
      </c>
    </row>
    <row r="18" spans="2:18" x14ac:dyDescent="0.2">
      <c r="B18" s="402"/>
      <c r="C18" s="99" t="s">
        <v>78</v>
      </c>
      <c r="D18" s="148"/>
      <c r="E18" s="71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0"/>
        <v>0</v>
      </c>
    </row>
    <row r="19" spans="2:18" x14ac:dyDescent="0.2">
      <c r="B19" s="402"/>
      <c r="C19" s="99" t="s">
        <v>79</v>
      </c>
      <c r="D19" s="147"/>
      <c r="E19" s="71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ref="R19:R26" si="5">SUM(E19:Q19)</f>
        <v>0</v>
      </c>
    </row>
    <row r="20" spans="2:18" x14ac:dyDescent="0.2">
      <c r="B20" s="402"/>
      <c r="C20" s="99" t="s">
        <v>80</v>
      </c>
      <c r="D20" s="148"/>
      <c r="E20" s="71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5"/>
        <v>0</v>
      </c>
    </row>
    <row r="21" spans="2:18" x14ac:dyDescent="0.2">
      <c r="B21" s="402"/>
      <c r="C21" s="99" t="s">
        <v>81</v>
      </c>
      <c r="D21" s="148"/>
      <c r="E21" s="71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5"/>
        <v>0</v>
      </c>
    </row>
    <row r="22" spans="2:18" x14ac:dyDescent="0.2">
      <c r="B22" s="402"/>
      <c r="C22" s="99" t="s">
        <v>82</v>
      </c>
      <c r="D22" s="148"/>
      <c r="E22" s="71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5"/>
        <v>0</v>
      </c>
    </row>
    <row r="23" spans="2:18" x14ac:dyDescent="0.2">
      <c r="B23" s="402"/>
      <c r="C23" s="99" t="s">
        <v>83</v>
      </c>
      <c r="D23" s="148"/>
      <c r="E23" s="71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5"/>
        <v>0</v>
      </c>
    </row>
    <row r="24" spans="2:18" x14ac:dyDescent="0.2">
      <c r="B24" s="402"/>
      <c r="C24" s="99" t="s">
        <v>84</v>
      </c>
      <c r="D24" s="148"/>
      <c r="E24" s="71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5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5"/>
        <v>0</v>
      </c>
    </row>
    <row r="26" spans="2:18" x14ac:dyDescent="0.2">
      <c r="B26" s="402"/>
      <c r="C26" s="99" t="s">
        <v>86</v>
      </c>
      <c r="D26" s="148"/>
      <c r="E26" s="71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5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0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6">SUM(F16:F27)</f>
        <v>0</v>
      </c>
      <c r="G28" s="109">
        <f t="shared" si="6"/>
        <v>0</v>
      </c>
      <c r="H28" s="109">
        <f t="shared" si="6"/>
        <v>0</v>
      </c>
      <c r="I28" s="109">
        <f t="shared" si="6"/>
        <v>0</v>
      </c>
      <c r="J28" s="109">
        <f t="shared" si="6"/>
        <v>0</v>
      </c>
      <c r="K28" s="109">
        <f t="shared" si="6"/>
        <v>0</v>
      </c>
      <c r="L28" s="109">
        <f t="shared" si="6"/>
        <v>0</v>
      </c>
      <c r="M28" s="109">
        <f t="shared" si="6"/>
        <v>0</v>
      </c>
      <c r="N28" s="109">
        <f t="shared" si="6"/>
        <v>0</v>
      </c>
      <c r="O28" s="109">
        <f t="shared" si="6"/>
        <v>0</v>
      </c>
      <c r="P28" s="109">
        <f t="shared" si="6"/>
        <v>0</v>
      </c>
      <c r="Q28" s="110">
        <f t="shared" si="6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7">E7*E28</f>
        <v>0</v>
      </c>
      <c r="F29" s="193">
        <f t="shared" si="7"/>
        <v>0</v>
      </c>
      <c r="G29" s="193">
        <f t="shared" si="7"/>
        <v>0</v>
      </c>
      <c r="H29" s="193">
        <f t="shared" si="7"/>
        <v>0</v>
      </c>
      <c r="I29" s="193">
        <f t="shared" si="7"/>
        <v>0</v>
      </c>
      <c r="J29" s="193">
        <f t="shared" si="7"/>
        <v>0</v>
      </c>
      <c r="K29" s="193">
        <f t="shared" si="7"/>
        <v>0</v>
      </c>
      <c r="L29" s="193">
        <f t="shared" si="7"/>
        <v>0</v>
      </c>
      <c r="M29" s="193">
        <f t="shared" si="7"/>
        <v>0</v>
      </c>
      <c r="N29" s="193">
        <f t="shared" si="7"/>
        <v>0</v>
      </c>
      <c r="O29" s="193">
        <f t="shared" si="7"/>
        <v>0</v>
      </c>
      <c r="P29" s="193">
        <f t="shared" si="7"/>
        <v>0</v>
      </c>
      <c r="Q29" s="194">
        <f t="shared" si="7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si="0"/>
        <v>0</v>
      </c>
    </row>
    <row r="31" spans="2:18" x14ac:dyDescent="0.2">
      <c r="B31" s="402"/>
      <c r="C31" s="99" t="s">
        <v>91</v>
      </c>
      <c r="D31" s="148"/>
      <c r="E31" s="71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0"/>
        <v>0</v>
      </c>
    </row>
    <row r="32" spans="2:18" x14ac:dyDescent="0.2">
      <c r="B32" s="402"/>
      <c r="C32" s="99" t="s">
        <v>78</v>
      </c>
      <c r="D32" s="148"/>
      <c r="E32" s="71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0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0"/>
        <v>0</v>
      </c>
    </row>
    <row r="34" spans="2:18" x14ac:dyDescent="0.2">
      <c r="B34" s="402"/>
      <c r="C34" s="107" t="s">
        <v>92</v>
      </c>
      <c r="D34" s="146"/>
      <c r="E34" s="108">
        <f t="shared" ref="E34:Q34" si="8">SUM(E30:E33)</f>
        <v>0</v>
      </c>
      <c r="F34" s="109">
        <f t="shared" si="8"/>
        <v>0</v>
      </c>
      <c r="G34" s="109">
        <f t="shared" si="8"/>
        <v>0</v>
      </c>
      <c r="H34" s="109">
        <f t="shared" si="8"/>
        <v>0</v>
      </c>
      <c r="I34" s="109">
        <f t="shared" si="8"/>
        <v>0</v>
      </c>
      <c r="J34" s="109">
        <f t="shared" si="8"/>
        <v>0</v>
      </c>
      <c r="K34" s="109">
        <f t="shared" si="8"/>
        <v>0</v>
      </c>
      <c r="L34" s="109">
        <f t="shared" si="8"/>
        <v>0</v>
      </c>
      <c r="M34" s="109">
        <f t="shared" si="8"/>
        <v>0</v>
      </c>
      <c r="N34" s="109">
        <f t="shared" si="8"/>
        <v>0</v>
      </c>
      <c r="O34" s="109">
        <f t="shared" si="8"/>
        <v>0</v>
      </c>
      <c r="P34" s="109">
        <f t="shared" si="8"/>
        <v>0</v>
      </c>
      <c r="Q34" s="110">
        <f t="shared" si="8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9">E7*E34</f>
        <v>0</v>
      </c>
      <c r="F35" s="193">
        <f t="shared" si="9"/>
        <v>0</v>
      </c>
      <c r="G35" s="193">
        <f t="shared" si="9"/>
        <v>0</v>
      </c>
      <c r="H35" s="193">
        <f t="shared" si="9"/>
        <v>0</v>
      </c>
      <c r="I35" s="193">
        <f t="shared" si="9"/>
        <v>0</v>
      </c>
      <c r="J35" s="193">
        <f t="shared" si="9"/>
        <v>0</v>
      </c>
      <c r="K35" s="193">
        <f t="shared" si="9"/>
        <v>0</v>
      </c>
      <c r="L35" s="193">
        <f t="shared" si="9"/>
        <v>0</v>
      </c>
      <c r="M35" s="193">
        <f t="shared" si="9"/>
        <v>0</v>
      </c>
      <c r="N35" s="193">
        <f t="shared" si="9"/>
        <v>0</v>
      </c>
      <c r="O35" s="193">
        <f t="shared" si="9"/>
        <v>0</v>
      </c>
      <c r="P35" s="193">
        <f t="shared" si="9"/>
        <v>0</v>
      </c>
      <c r="Q35" s="194">
        <f t="shared" si="9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0"/>
        <v>0</v>
      </c>
    </row>
    <row r="37" spans="2:18" x14ac:dyDescent="0.2">
      <c r="B37" s="402"/>
      <c r="C37" s="102" t="s">
        <v>95</v>
      </c>
      <c r="D37" s="148"/>
      <c r="E37" s="71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0"/>
        <v>0</v>
      </c>
    </row>
    <row r="38" spans="2:18" x14ac:dyDescent="0.2">
      <c r="B38" s="402"/>
      <c r="C38" s="99" t="s">
        <v>78</v>
      </c>
      <c r="D38" s="148"/>
      <c r="E38" s="71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0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0"/>
        <v>0</v>
      </c>
    </row>
    <row r="40" spans="2:18" x14ac:dyDescent="0.2">
      <c r="B40" s="402"/>
      <c r="C40" s="107" t="s">
        <v>96</v>
      </c>
      <c r="D40" s="146"/>
      <c r="E40" s="108">
        <f t="shared" ref="E40:Q40" si="10">SUM(E36:E39)</f>
        <v>0</v>
      </c>
      <c r="F40" s="109">
        <f t="shared" si="10"/>
        <v>0</v>
      </c>
      <c r="G40" s="109">
        <f t="shared" si="10"/>
        <v>0</v>
      </c>
      <c r="H40" s="109">
        <f t="shared" si="10"/>
        <v>0</v>
      </c>
      <c r="I40" s="109">
        <f t="shared" si="10"/>
        <v>0</v>
      </c>
      <c r="J40" s="109">
        <f t="shared" si="10"/>
        <v>0</v>
      </c>
      <c r="K40" s="109">
        <f t="shared" si="10"/>
        <v>0</v>
      </c>
      <c r="L40" s="109">
        <f t="shared" si="10"/>
        <v>0</v>
      </c>
      <c r="M40" s="109">
        <f t="shared" si="10"/>
        <v>0</v>
      </c>
      <c r="N40" s="109">
        <f t="shared" si="10"/>
        <v>0</v>
      </c>
      <c r="O40" s="109">
        <f t="shared" si="10"/>
        <v>0</v>
      </c>
      <c r="P40" s="109">
        <f t="shared" si="10"/>
        <v>0</v>
      </c>
      <c r="Q40" s="110">
        <f t="shared" si="10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1">E7*E40</f>
        <v>0</v>
      </c>
      <c r="F41" s="193">
        <f t="shared" si="11"/>
        <v>0</v>
      </c>
      <c r="G41" s="193">
        <f t="shared" si="11"/>
        <v>0</v>
      </c>
      <c r="H41" s="193">
        <f t="shared" si="11"/>
        <v>0</v>
      </c>
      <c r="I41" s="193">
        <f t="shared" si="11"/>
        <v>0</v>
      </c>
      <c r="J41" s="193">
        <f t="shared" si="11"/>
        <v>0</v>
      </c>
      <c r="K41" s="193">
        <f t="shared" si="11"/>
        <v>0</v>
      </c>
      <c r="L41" s="193">
        <f t="shared" si="11"/>
        <v>0</v>
      </c>
      <c r="M41" s="193">
        <f t="shared" si="11"/>
        <v>0</v>
      </c>
      <c r="N41" s="193">
        <f t="shared" si="11"/>
        <v>0</v>
      </c>
      <c r="O41" s="193">
        <f t="shared" si="11"/>
        <v>0</v>
      </c>
      <c r="P41" s="193">
        <f t="shared" si="11"/>
        <v>0</v>
      </c>
      <c r="Q41" s="194">
        <f t="shared" si="11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2">SUM(E42:Q42)</f>
        <v>0</v>
      </c>
    </row>
    <row r="43" spans="2:18" x14ac:dyDescent="0.2">
      <c r="B43" s="402"/>
      <c r="C43" s="99" t="s">
        <v>91</v>
      </c>
      <c r="D43" s="148"/>
      <c r="E43" s="71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2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2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3">SUM(G42:G44)</f>
        <v>0</v>
      </c>
      <c r="H45" s="109">
        <f t="shared" si="13"/>
        <v>0</v>
      </c>
      <c r="I45" s="109">
        <f t="shared" si="13"/>
        <v>0</v>
      </c>
      <c r="J45" s="109">
        <f t="shared" si="13"/>
        <v>0</v>
      </c>
      <c r="K45" s="109">
        <f t="shared" si="13"/>
        <v>0</v>
      </c>
      <c r="L45" s="109">
        <f t="shared" si="13"/>
        <v>0</v>
      </c>
      <c r="M45" s="109">
        <f t="shared" si="13"/>
        <v>0</v>
      </c>
      <c r="N45" s="109">
        <f t="shared" si="13"/>
        <v>0</v>
      </c>
      <c r="O45" s="109">
        <f t="shared" si="13"/>
        <v>0</v>
      </c>
      <c r="P45" s="109">
        <f t="shared" si="13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4">E7*E45</f>
        <v>0</v>
      </c>
      <c r="F46" s="193">
        <f t="shared" si="14"/>
        <v>0</v>
      </c>
      <c r="G46" s="193">
        <f t="shared" si="14"/>
        <v>0</v>
      </c>
      <c r="H46" s="193">
        <f t="shared" si="14"/>
        <v>0</v>
      </c>
      <c r="I46" s="193">
        <f t="shared" si="14"/>
        <v>0</v>
      </c>
      <c r="J46" s="193">
        <f t="shared" si="14"/>
        <v>0</v>
      </c>
      <c r="K46" s="193">
        <f t="shared" si="14"/>
        <v>0</v>
      </c>
      <c r="L46" s="193">
        <f t="shared" si="14"/>
        <v>0</v>
      </c>
      <c r="M46" s="193">
        <f t="shared" si="14"/>
        <v>0</v>
      </c>
      <c r="N46" s="193">
        <f t="shared" si="14"/>
        <v>0</v>
      </c>
      <c r="O46" s="193">
        <f t="shared" si="14"/>
        <v>0</v>
      </c>
      <c r="P46" s="193">
        <f t="shared" si="14"/>
        <v>0</v>
      </c>
      <c r="Q46" s="194">
        <f t="shared" si="14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5">SUM(E47:E48)</f>
        <v>0</v>
      </c>
      <c r="F49" s="109">
        <f t="shared" si="15"/>
        <v>0</v>
      </c>
      <c r="G49" s="109">
        <f t="shared" si="15"/>
        <v>0</v>
      </c>
      <c r="H49" s="109">
        <f t="shared" si="15"/>
        <v>0</v>
      </c>
      <c r="I49" s="109">
        <f t="shared" si="15"/>
        <v>0</v>
      </c>
      <c r="J49" s="109">
        <f t="shared" si="15"/>
        <v>0</v>
      </c>
      <c r="K49" s="109">
        <f t="shared" si="15"/>
        <v>0</v>
      </c>
      <c r="L49" s="109">
        <f t="shared" si="15"/>
        <v>0</v>
      </c>
      <c r="M49" s="109">
        <f t="shared" si="15"/>
        <v>0</v>
      </c>
      <c r="N49" s="109">
        <f t="shared" si="15"/>
        <v>0</v>
      </c>
      <c r="O49" s="109">
        <f t="shared" si="15"/>
        <v>0</v>
      </c>
      <c r="P49" s="109">
        <f t="shared" si="15"/>
        <v>0</v>
      </c>
      <c r="Q49" s="110">
        <f t="shared" si="15"/>
        <v>0</v>
      </c>
      <c r="R49" s="111">
        <f t="shared" ref="R49:R56" si="16">SUM(E49:Q49)</f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7">E7*E49</f>
        <v>0</v>
      </c>
      <c r="F50" s="193">
        <f t="shared" si="17"/>
        <v>0</v>
      </c>
      <c r="G50" s="193">
        <f t="shared" si="17"/>
        <v>0</v>
      </c>
      <c r="H50" s="193">
        <f t="shared" si="17"/>
        <v>0</v>
      </c>
      <c r="I50" s="193">
        <f t="shared" si="17"/>
        <v>0</v>
      </c>
      <c r="J50" s="193">
        <f t="shared" si="17"/>
        <v>0</v>
      </c>
      <c r="K50" s="193">
        <f t="shared" si="17"/>
        <v>0</v>
      </c>
      <c r="L50" s="193">
        <f t="shared" si="17"/>
        <v>0</v>
      </c>
      <c r="M50" s="193">
        <f t="shared" si="17"/>
        <v>0</v>
      </c>
      <c r="N50" s="193">
        <f t="shared" si="17"/>
        <v>0</v>
      </c>
      <c r="O50" s="193">
        <f t="shared" si="17"/>
        <v>0</v>
      </c>
      <c r="P50" s="193">
        <f t="shared" si="17"/>
        <v>0</v>
      </c>
      <c r="Q50" s="194">
        <f t="shared" si="17"/>
        <v>0</v>
      </c>
      <c r="R50" s="195">
        <f t="shared" si="16"/>
        <v>0</v>
      </c>
    </row>
    <row r="51" spans="1:18" x14ac:dyDescent="0.2">
      <c r="A51" s="78"/>
      <c r="B51" s="406" t="s">
        <v>106</v>
      </c>
      <c r="C51" s="407"/>
      <c r="D51" s="408"/>
      <c r="E51" s="121">
        <f t="shared" ref="E51:Q51" si="18">SUM(E14,E28,E34,E40,E45,E49)</f>
        <v>0</v>
      </c>
      <c r="F51" s="122">
        <f t="shared" si="18"/>
        <v>0</v>
      </c>
      <c r="G51" s="122">
        <f t="shared" si="18"/>
        <v>0</v>
      </c>
      <c r="H51" s="122">
        <f t="shared" si="18"/>
        <v>0</v>
      </c>
      <c r="I51" s="122">
        <f t="shared" si="18"/>
        <v>0</v>
      </c>
      <c r="J51" s="122">
        <f t="shared" si="18"/>
        <v>0</v>
      </c>
      <c r="K51" s="122">
        <f t="shared" si="18"/>
        <v>0</v>
      </c>
      <c r="L51" s="122">
        <f t="shared" si="18"/>
        <v>0</v>
      </c>
      <c r="M51" s="122">
        <f t="shared" si="18"/>
        <v>0</v>
      </c>
      <c r="N51" s="122">
        <f t="shared" si="18"/>
        <v>0</v>
      </c>
      <c r="O51" s="122">
        <f t="shared" si="18"/>
        <v>0</v>
      </c>
      <c r="P51" s="122">
        <f t="shared" si="18"/>
        <v>0</v>
      </c>
      <c r="Q51" s="123">
        <f t="shared" si="18"/>
        <v>0</v>
      </c>
      <c r="R51" s="161">
        <f t="shared" si="16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t="shared" ref="E52:Q52" si="19" xml:space="preserve"> SUM(E15,E29,E35,E41,E46,E50)</f>
        <v>0</v>
      </c>
      <c r="F52" s="182">
        <f t="shared" si="19"/>
        <v>0</v>
      </c>
      <c r="G52" s="182">
        <f t="shared" si="19"/>
        <v>0</v>
      </c>
      <c r="H52" s="182">
        <f t="shared" si="19"/>
        <v>0</v>
      </c>
      <c r="I52" s="182">
        <f t="shared" si="19"/>
        <v>0</v>
      </c>
      <c r="J52" s="182">
        <f t="shared" si="19"/>
        <v>0</v>
      </c>
      <c r="K52" s="182">
        <f t="shared" si="19"/>
        <v>0</v>
      </c>
      <c r="L52" s="182">
        <f t="shared" si="19"/>
        <v>0</v>
      </c>
      <c r="M52" s="182">
        <f t="shared" si="19"/>
        <v>0</v>
      </c>
      <c r="N52" s="182">
        <f t="shared" si="19"/>
        <v>0</v>
      </c>
      <c r="O52" s="182">
        <f t="shared" si="19"/>
        <v>0</v>
      </c>
      <c r="P52" s="182">
        <f t="shared" si="19"/>
        <v>0</v>
      </c>
      <c r="Q52" s="183">
        <f t="shared" si="19"/>
        <v>0</v>
      </c>
      <c r="R52" s="184">
        <f t="shared" si="16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20">G51*0.25</f>
        <v>0</v>
      </c>
      <c r="H53" s="122">
        <f t="shared" si="20"/>
        <v>0</v>
      </c>
      <c r="I53" s="122">
        <f t="shared" si="20"/>
        <v>0</v>
      </c>
      <c r="J53" s="122">
        <f t="shared" si="20"/>
        <v>0</v>
      </c>
      <c r="K53" s="122">
        <f t="shared" si="20"/>
        <v>0</v>
      </c>
      <c r="L53" s="122">
        <f t="shared" si="20"/>
        <v>0</v>
      </c>
      <c r="M53" s="122">
        <f t="shared" si="20"/>
        <v>0</v>
      </c>
      <c r="N53" s="122">
        <f t="shared" si="20"/>
        <v>0</v>
      </c>
      <c r="O53" s="122">
        <f t="shared" si="20"/>
        <v>0</v>
      </c>
      <c r="P53" s="122">
        <f t="shared" si="20"/>
        <v>0</v>
      </c>
      <c r="Q53" s="123">
        <f>Q51*0.25</f>
        <v>0</v>
      </c>
      <c r="R53" s="161">
        <f t="shared" si="16"/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20"/>
        <v>0</v>
      </c>
      <c r="H54" s="182">
        <f t="shared" si="20"/>
        <v>0</v>
      </c>
      <c r="I54" s="182">
        <f t="shared" si="20"/>
        <v>0</v>
      </c>
      <c r="J54" s="182">
        <f t="shared" si="20"/>
        <v>0</v>
      </c>
      <c r="K54" s="182">
        <f t="shared" si="20"/>
        <v>0</v>
      </c>
      <c r="L54" s="182">
        <f t="shared" si="20"/>
        <v>0</v>
      </c>
      <c r="M54" s="182">
        <f t="shared" si="20"/>
        <v>0</v>
      </c>
      <c r="N54" s="182">
        <f t="shared" si="20"/>
        <v>0</v>
      </c>
      <c r="O54" s="182">
        <f t="shared" si="20"/>
        <v>0</v>
      </c>
      <c r="P54" s="182">
        <f t="shared" si="20"/>
        <v>0</v>
      </c>
      <c r="Q54" s="183">
        <f>Q52*0.25</f>
        <v>0</v>
      </c>
      <c r="R54" s="184">
        <f t="shared" si="16"/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21">SUM(G51,G53)</f>
        <v>0</v>
      </c>
      <c r="H55" s="152">
        <f t="shared" si="21"/>
        <v>0</v>
      </c>
      <c r="I55" s="152">
        <f t="shared" si="21"/>
        <v>0</v>
      </c>
      <c r="J55" s="152">
        <f t="shared" si="21"/>
        <v>0</v>
      </c>
      <c r="K55" s="152">
        <f t="shared" si="21"/>
        <v>0</v>
      </c>
      <c r="L55" s="152">
        <f t="shared" si="21"/>
        <v>0</v>
      </c>
      <c r="M55" s="152">
        <f t="shared" si="21"/>
        <v>0</v>
      </c>
      <c r="N55" s="152">
        <f t="shared" si="21"/>
        <v>0</v>
      </c>
      <c r="O55" s="152">
        <f t="shared" si="21"/>
        <v>0</v>
      </c>
      <c r="P55" s="152">
        <f t="shared" si="21"/>
        <v>0</v>
      </c>
      <c r="Q55" s="153">
        <f>SUM(Q51,Q53)</f>
        <v>0</v>
      </c>
      <c r="R55" s="154">
        <f t="shared" si="16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2" xml:space="preserve"> SUM(G52,G54)</f>
        <v>0</v>
      </c>
      <c r="H56" s="187">
        <f t="shared" si="22"/>
        <v>0</v>
      </c>
      <c r="I56" s="187">
        <f t="shared" si="22"/>
        <v>0</v>
      </c>
      <c r="J56" s="187">
        <f t="shared" si="22"/>
        <v>0</v>
      </c>
      <c r="K56" s="187">
        <f t="shared" si="22"/>
        <v>0</v>
      </c>
      <c r="L56" s="187">
        <f t="shared" si="22"/>
        <v>0</v>
      </c>
      <c r="M56" s="187">
        <f t="shared" si="22"/>
        <v>0</v>
      </c>
      <c r="N56" s="187">
        <f t="shared" si="22"/>
        <v>0</v>
      </c>
      <c r="O56" s="187">
        <f t="shared" si="22"/>
        <v>0</v>
      </c>
      <c r="P56" s="187">
        <f t="shared" si="22"/>
        <v>0</v>
      </c>
      <c r="Q56" s="188">
        <f xml:space="preserve"> SUM(Q52,Q54)</f>
        <v>0</v>
      </c>
      <c r="R56" s="189">
        <f t="shared" si="16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3">SUM(E60:Q60)</f>
        <v>0</v>
      </c>
    </row>
    <row r="61" spans="1:18" x14ac:dyDescent="0.2">
      <c r="B61" s="402"/>
      <c r="C61" s="99" t="s">
        <v>114</v>
      </c>
      <c r="D61" s="148"/>
      <c r="E61" s="71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3"/>
        <v>0</v>
      </c>
    </row>
    <row r="62" spans="1:18" x14ac:dyDescent="0.2">
      <c r="B62" s="402"/>
      <c r="C62" s="99" t="s">
        <v>115</v>
      </c>
      <c r="D62" s="148"/>
      <c r="E62" s="71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3"/>
        <v>0</v>
      </c>
    </row>
    <row r="63" spans="1:18" x14ac:dyDescent="0.2">
      <c r="B63" s="402"/>
      <c r="C63" s="99" t="s">
        <v>116</v>
      </c>
      <c r="D63" s="148"/>
      <c r="E63" s="71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3"/>
        <v>0</v>
      </c>
    </row>
    <row r="64" spans="1:18" x14ac:dyDescent="0.2">
      <c r="B64" s="402"/>
      <c r="C64" s="99" t="s">
        <v>117</v>
      </c>
      <c r="D64" s="148"/>
      <c r="E64" s="71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3"/>
        <v>0</v>
      </c>
    </row>
    <row r="65" spans="2:18" x14ac:dyDescent="0.2">
      <c r="B65" s="402"/>
      <c r="C65" s="99" t="s">
        <v>118</v>
      </c>
      <c r="D65" s="148"/>
      <c r="E65" s="71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3"/>
        <v>0</v>
      </c>
    </row>
    <row r="66" spans="2:18" x14ac:dyDescent="0.2">
      <c r="B66" s="402"/>
      <c r="C66" s="99" t="s">
        <v>119</v>
      </c>
      <c r="D66" s="148"/>
      <c r="E66" s="71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3"/>
        <v>0</v>
      </c>
    </row>
    <row r="67" spans="2:18" x14ac:dyDescent="0.2">
      <c r="B67" s="402"/>
      <c r="C67" s="99" t="s">
        <v>120</v>
      </c>
      <c r="D67" s="148"/>
      <c r="E67" s="71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3"/>
        <v>0</v>
      </c>
    </row>
    <row r="68" spans="2:18" x14ac:dyDescent="0.2">
      <c r="B68" s="402"/>
      <c r="C68" s="99" t="s">
        <v>121</v>
      </c>
      <c r="D68" s="148"/>
      <c r="E68" s="71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3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3"/>
        <v>0</v>
      </c>
    </row>
    <row r="70" spans="2:18" x14ac:dyDescent="0.2">
      <c r="B70" s="402"/>
      <c r="C70" s="99" t="s">
        <v>123</v>
      </c>
      <c r="D70" s="148"/>
      <c r="E70" s="71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3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3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4">SUM(G60:G71)</f>
        <v>0</v>
      </c>
      <c r="H72" s="109">
        <f t="shared" si="24"/>
        <v>0</v>
      </c>
      <c r="I72" s="109">
        <f t="shared" si="24"/>
        <v>0</v>
      </c>
      <c r="J72" s="109">
        <f t="shared" si="24"/>
        <v>0</v>
      </c>
      <c r="K72" s="109">
        <f t="shared" si="24"/>
        <v>0</v>
      </c>
      <c r="L72" s="109">
        <f t="shared" si="24"/>
        <v>0</v>
      </c>
      <c r="M72" s="109">
        <f t="shared" si="24"/>
        <v>0</v>
      </c>
      <c r="N72" s="109">
        <f t="shared" si="24"/>
        <v>0</v>
      </c>
      <c r="O72" s="109">
        <f t="shared" si="24"/>
        <v>0</v>
      </c>
      <c r="P72" s="109">
        <f t="shared" si="24"/>
        <v>0</v>
      </c>
      <c r="Q72" s="110">
        <f>SUM(Q60:Q71)</f>
        <v>0</v>
      </c>
      <c r="R72" s="162">
        <f t="shared" si="23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 t="shared" ref="G73:P73" si="25">G59*G72</f>
        <v>0</v>
      </c>
      <c r="H73" s="193">
        <f t="shared" si="25"/>
        <v>0</v>
      </c>
      <c r="I73" s="193">
        <f t="shared" si="25"/>
        <v>0</v>
      </c>
      <c r="J73" s="193">
        <f t="shared" si="25"/>
        <v>0</v>
      </c>
      <c r="K73" s="193">
        <f t="shared" si="25"/>
        <v>0</v>
      </c>
      <c r="L73" s="193">
        <f t="shared" si="25"/>
        <v>0</v>
      </c>
      <c r="M73" s="193">
        <f t="shared" si="25"/>
        <v>0</v>
      </c>
      <c r="N73" s="193">
        <f t="shared" si="25"/>
        <v>0</v>
      </c>
      <c r="O73" s="193">
        <f t="shared" si="25"/>
        <v>0</v>
      </c>
      <c r="P73" s="193">
        <f t="shared" si="25"/>
        <v>0</v>
      </c>
      <c r="Q73" s="194">
        <f>Q59*Q72</f>
        <v>0</v>
      </c>
      <c r="R73" s="196">
        <f t="shared" si="23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158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C75:R75"/>
    <mergeCell ref="B55:D55"/>
    <mergeCell ref="B56:D56"/>
    <mergeCell ref="R58:R59"/>
    <mergeCell ref="B60:B71"/>
    <mergeCell ref="B72:D72"/>
    <mergeCell ref="B73:D73"/>
    <mergeCell ref="B54:D54"/>
    <mergeCell ref="B2:R2"/>
    <mergeCell ref="R6:R7"/>
    <mergeCell ref="B8:B15"/>
    <mergeCell ref="B16:B29"/>
    <mergeCell ref="B30:B35"/>
    <mergeCell ref="B36:B41"/>
    <mergeCell ref="B42:B46"/>
    <mergeCell ref="B47:B50"/>
    <mergeCell ref="B51:D51"/>
    <mergeCell ref="B52:D52"/>
    <mergeCell ref="B53:D53"/>
  </mergeCells>
  <pageMargins left="0.25" right="0.25" top="0.25" bottom="0.25" header="0.25" footer="0.25"/>
  <pageSetup scale="57" orientation="landscape" r:id="rId1"/>
  <ignoredErrors>
    <ignoredError sqref="E72:Q72 E14:Q1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2"/>
  <sheetViews>
    <sheetView zoomScaleNormal="100" zoomScaleSheetLayoutView="100" workbookViewId="0">
      <selection activeCell="G7" sqref="G7"/>
    </sheetView>
  </sheetViews>
  <sheetFormatPr defaultRowHeight="11.25" x14ac:dyDescent="0.2"/>
  <cols>
    <col min="1" max="1" width="4" style="74" customWidth="1"/>
    <col min="2" max="2" width="14" style="74" customWidth="1"/>
    <col min="3" max="3" width="12.140625" style="74" customWidth="1"/>
    <col min="4" max="4" width="22.28515625" style="74" customWidth="1"/>
    <col min="5" max="5" width="20.140625" style="74" customWidth="1"/>
    <col min="6" max="6" width="12.28515625" style="74" customWidth="1"/>
    <col min="7" max="7" width="12.85546875" style="74" customWidth="1"/>
    <col min="8" max="8" width="0.140625" style="74" customWidth="1"/>
    <col min="9" max="9" width="18.85546875" style="3" customWidth="1"/>
    <col min="10" max="10" width="3.85546875" style="74" customWidth="1"/>
    <col min="11" max="16384" width="9.140625" style="74"/>
  </cols>
  <sheetData>
    <row r="1" spans="2:9" s="155" customFormat="1" x14ac:dyDescent="0.2">
      <c r="I1" s="3"/>
    </row>
    <row r="2" spans="2:9" s="155" customFormat="1" x14ac:dyDescent="0.2">
      <c r="I2" s="3"/>
    </row>
    <row r="3" spans="2:9" s="155" customFormat="1" x14ac:dyDescent="0.2">
      <c r="I3" s="3"/>
    </row>
    <row r="4" spans="2:9" s="155" customFormat="1" x14ac:dyDescent="0.2">
      <c r="I4" s="3"/>
    </row>
    <row r="5" spans="2:9" s="155" customFormat="1" x14ac:dyDescent="0.2">
      <c r="I5" s="3"/>
    </row>
    <row r="6" spans="2:9" s="155" customFormat="1" x14ac:dyDescent="0.2">
      <c r="I6" s="3"/>
    </row>
    <row r="7" spans="2:9" s="155" customFormat="1" x14ac:dyDescent="0.2">
      <c r="I7" s="3"/>
    </row>
    <row r="8" spans="2:9" s="155" customFormat="1" x14ac:dyDescent="0.2">
      <c r="I8" s="3"/>
    </row>
    <row r="9" spans="2:9" s="155" customFormat="1" x14ac:dyDescent="0.2">
      <c r="I9" s="3"/>
    </row>
    <row r="10" spans="2:9" s="155" customFormat="1" x14ac:dyDescent="0.2">
      <c r="I10" s="3"/>
    </row>
    <row r="11" spans="2:9" s="155" customFormat="1" x14ac:dyDescent="0.2">
      <c r="I11" s="3"/>
    </row>
    <row r="12" spans="2:9" s="155" customFormat="1" x14ac:dyDescent="0.2">
      <c r="I12" s="3"/>
    </row>
    <row r="13" spans="2:9" x14ac:dyDescent="0.2">
      <c r="B13" s="374" t="s">
        <v>167</v>
      </c>
      <c r="C13" s="375"/>
      <c r="D13" s="375"/>
      <c r="E13" s="375"/>
      <c r="F13" s="375"/>
      <c r="G13" s="375"/>
      <c r="H13" s="375"/>
      <c r="I13" s="375"/>
    </row>
    <row r="14" spans="2:9" x14ac:dyDescent="0.2">
      <c r="B14" s="374" t="s">
        <v>217</v>
      </c>
      <c r="C14" s="375"/>
      <c r="D14" s="375"/>
      <c r="E14" s="375"/>
      <c r="F14" s="375"/>
      <c r="G14" s="375"/>
      <c r="H14" s="375"/>
      <c r="I14" s="375"/>
    </row>
    <row r="15" spans="2:9" ht="12.75" x14ac:dyDescent="0.2">
      <c r="B15" s="376" t="s">
        <v>131</v>
      </c>
      <c r="C15" s="377"/>
      <c r="D15" s="377"/>
      <c r="E15" s="377"/>
      <c r="F15" s="377"/>
      <c r="G15" s="377"/>
      <c r="H15" s="377"/>
      <c r="I15" s="377"/>
    </row>
    <row r="16" spans="2:9" ht="12" x14ac:dyDescent="0.2">
      <c r="B16" s="76" t="s">
        <v>10</v>
      </c>
      <c r="C16" s="136"/>
      <c r="D16" s="76"/>
      <c r="E16" s="76"/>
      <c r="F16" s="76"/>
      <c r="G16" s="76"/>
      <c r="H16" s="76"/>
      <c r="I16" s="9"/>
    </row>
    <row r="17" spans="2:11" ht="12" x14ac:dyDescent="0.2">
      <c r="B17" s="76" t="s">
        <v>130</v>
      </c>
      <c r="C17" s="425">
        <f>'Consultant #1-Fee Work Plan'!C3</f>
        <v>0</v>
      </c>
      <c r="D17" s="425"/>
      <c r="E17" s="76"/>
      <c r="F17" s="26" t="s">
        <v>9</v>
      </c>
      <c r="G17" s="424">
        <f>'Consultant #1-Fee Work Plan'!C4</f>
        <v>0</v>
      </c>
      <c r="H17" s="424"/>
      <c r="I17" s="424"/>
    </row>
    <row r="18" spans="2:11" ht="12.75" thickBot="1" x14ac:dyDescent="0.25">
      <c r="B18" s="76"/>
      <c r="C18" s="76"/>
      <c r="D18" s="76"/>
      <c r="E18" s="76"/>
      <c r="F18" s="26"/>
      <c r="G18" s="25"/>
      <c r="H18" s="25"/>
      <c r="I18" s="25"/>
    </row>
    <row r="19" spans="2:11" s="2" customFormat="1" ht="15" customHeight="1" thickBot="1" x14ac:dyDescent="0.25">
      <c r="B19" s="365" t="s">
        <v>28</v>
      </c>
      <c r="C19" s="366"/>
      <c r="D19" s="366"/>
      <c r="E19" s="366"/>
      <c r="F19" s="366"/>
      <c r="G19" s="366"/>
      <c r="H19" s="366"/>
      <c r="I19" s="367"/>
    </row>
    <row r="20" spans="2:11" s="2" customFormat="1" ht="15" customHeight="1" x14ac:dyDescent="0.2">
      <c r="B20" s="388" t="s">
        <v>42</v>
      </c>
      <c r="C20" s="389"/>
      <c r="D20" s="389"/>
      <c r="E20" s="53" t="s">
        <v>41</v>
      </c>
      <c r="F20" s="30"/>
      <c r="G20" s="53" t="s">
        <v>40</v>
      </c>
      <c r="H20" s="30"/>
      <c r="I20" s="31"/>
    </row>
    <row r="21" spans="2:11" s="159" customFormat="1" ht="14.25" customHeight="1" x14ac:dyDescent="0.2">
      <c r="B21" s="338" t="s">
        <v>139</v>
      </c>
      <c r="C21" s="339"/>
      <c r="D21" s="339"/>
      <c r="E21" s="35" t="s">
        <v>5</v>
      </c>
      <c r="F21" s="36" t="s">
        <v>34</v>
      </c>
      <c r="G21" s="37" t="s">
        <v>46</v>
      </c>
      <c r="H21" s="38"/>
      <c r="I21" s="39" t="s">
        <v>33</v>
      </c>
    </row>
    <row r="22" spans="2:11" s="159" customFormat="1" ht="15.6" customHeight="1" x14ac:dyDescent="0.2">
      <c r="B22" s="163" t="s">
        <v>129</v>
      </c>
      <c r="C22" s="336">
        <f>'Consultant #1-Fee Work Plan'!C3</f>
        <v>0</v>
      </c>
      <c r="D22" s="337"/>
      <c r="E22" s="139">
        <f>'Consultant #1-Fee Work Plan'!R52</f>
        <v>0</v>
      </c>
      <c r="F22" s="138">
        <f>'Consultant #1-Fee Work Plan'!R51</f>
        <v>0</v>
      </c>
      <c r="G22" s="133">
        <v>1</v>
      </c>
      <c r="H22" s="34"/>
      <c r="I22" s="45">
        <f>E22*G22</f>
        <v>0</v>
      </c>
    </row>
    <row r="23" spans="2:11" s="159" customFormat="1" ht="15.6" customHeight="1" x14ac:dyDescent="0.2">
      <c r="B23" s="164" t="s">
        <v>145</v>
      </c>
      <c r="C23" s="336">
        <f>'Sub-Consult. #1-1-Fee Work Plan'!C3</f>
        <v>0</v>
      </c>
      <c r="D23" s="337"/>
      <c r="E23" s="139">
        <f>'Sub-Consult. #1-1-Fee Work Plan'!R52</f>
        <v>0</v>
      </c>
      <c r="F23" s="138">
        <f>'Sub-Consult. #1-1-Fee Work Plan'!R51</f>
        <v>0</v>
      </c>
      <c r="G23" s="133">
        <v>1.1000000000000001</v>
      </c>
      <c r="H23" s="34"/>
      <c r="I23" s="45">
        <f>E23*G23</f>
        <v>0</v>
      </c>
    </row>
    <row r="24" spans="2:11" s="159" customFormat="1" ht="15.6" customHeight="1" x14ac:dyDescent="0.2">
      <c r="B24" s="164" t="s">
        <v>146</v>
      </c>
      <c r="C24" s="336">
        <f>'Sub-Consult. #1-2-Fee Work Plan'!C3</f>
        <v>0</v>
      </c>
      <c r="D24" s="337"/>
      <c r="E24" s="139">
        <f>'Sub-Consult. #1-2-Fee Work Plan'!R52</f>
        <v>0</v>
      </c>
      <c r="F24" s="138">
        <f>'Sub-Consult. #1-2-Fee Work Plan'!R51</f>
        <v>0</v>
      </c>
      <c r="G24" s="133">
        <v>1.1000000000000001</v>
      </c>
      <c r="H24" s="34"/>
      <c r="I24" s="45">
        <f t="shared" ref="I24" si="0">E24*G24</f>
        <v>0</v>
      </c>
    </row>
    <row r="25" spans="2:11" s="159" customFormat="1" ht="15.6" customHeight="1" thickBot="1" x14ac:dyDescent="0.25">
      <c r="B25" s="165" t="s">
        <v>147</v>
      </c>
      <c r="C25" s="422"/>
      <c r="D25" s="423"/>
      <c r="E25" s="44"/>
      <c r="F25" s="169"/>
      <c r="G25" s="134">
        <v>1.1000000000000001</v>
      </c>
      <c r="H25" s="41"/>
      <c r="I25" s="69">
        <f>E25*G25</f>
        <v>0</v>
      </c>
    </row>
    <row r="26" spans="2:11" s="159" customFormat="1" ht="15.6" customHeight="1" thickBot="1" x14ac:dyDescent="0.25">
      <c r="B26" s="329" t="s">
        <v>136</v>
      </c>
      <c r="C26" s="330"/>
      <c r="D26" s="330"/>
      <c r="E26" s="331"/>
      <c r="F26" s="58">
        <f>F22+SUM(F23:F25)*1.1</f>
        <v>0</v>
      </c>
      <c r="G26" s="56"/>
      <c r="H26" s="57"/>
      <c r="I26" s="47">
        <f>SUM(I22:I25)</f>
        <v>0</v>
      </c>
      <c r="K26" s="20"/>
    </row>
    <row r="27" spans="2:11" s="4" customFormat="1" ht="14.25" customHeight="1" x14ac:dyDescent="0.2">
      <c r="B27" s="338" t="s">
        <v>140</v>
      </c>
      <c r="C27" s="339"/>
      <c r="D27" s="339"/>
      <c r="E27" s="37" t="s">
        <v>5</v>
      </c>
      <c r="F27" s="37" t="s">
        <v>34</v>
      </c>
      <c r="G27" s="37" t="s">
        <v>46</v>
      </c>
      <c r="H27" s="38"/>
      <c r="I27" s="39" t="s">
        <v>33</v>
      </c>
    </row>
    <row r="28" spans="2:11" s="159" customFormat="1" ht="15.6" customHeight="1" x14ac:dyDescent="0.2">
      <c r="B28" s="163" t="s">
        <v>129</v>
      </c>
      <c r="C28" s="336">
        <f>'Consultant #1-Fee Work Plan'!C3</f>
        <v>0</v>
      </c>
      <c r="D28" s="337"/>
      <c r="E28" s="139">
        <f>'Consultant #1-Fee Work Plan'!R54</f>
        <v>0</v>
      </c>
      <c r="F28" s="138">
        <f>'Consultant #1-Fee Work Plan'!R53</f>
        <v>0</v>
      </c>
      <c r="G28" s="133">
        <v>1</v>
      </c>
      <c r="H28" s="34"/>
      <c r="I28" s="45">
        <f>E28*G28</f>
        <v>0</v>
      </c>
    </row>
    <row r="29" spans="2:11" s="159" customFormat="1" ht="15.6" customHeight="1" x14ac:dyDescent="0.2">
      <c r="B29" s="164" t="s">
        <v>145</v>
      </c>
      <c r="C29" s="336">
        <f>'Sub-Consult. #1-1-Fee Work Plan'!C3</f>
        <v>0</v>
      </c>
      <c r="D29" s="337"/>
      <c r="E29" s="139">
        <f>'Sub-Consult. #1-1-Fee Work Plan'!R54</f>
        <v>0</v>
      </c>
      <c r="F29" s="138">
        <f>'Sub-Consult. #1-1-Fee Work Plan'!R53</f>
        <v>0</v>
      </c>
      <c r="G29" s="133">
        <v>1.1000000000000001</v>
      </c>
      <c r="H29" s="34"/>
      <c r="I29" s="45">
        <f>E29*G29</f>
        <v>0</v>
      </c>
    </row>
    <row r="30" spans="2:11" s="159" customFormat="1" ht="15.6" customHeight="1" x14ac:dyDescent="0.2">
      <c r="B30" s="164" t="s">
        <v>146</v>
      </c>
      <c r="C30" s="336">
        <f>'Sub-Consult. #1-2-Fee Work Plan'!C3</f>
        <v>0</v>
      </c>
      <c r="D30" s="337"/>
      <c r="E30" s="139">
        <f>'Sub-Consult. #1-2-Fee Work Plan'!R54</f>
        <v>0</v>
      </c>
      <c r="F30" s="138">
        <f>'Sub-Consult. #1-2-Fee Work Plan'!R53</f>
        <v>0</v>
      </c>
      <c r="G30" s="133">
        <v>1.1000000000000001</v>
      </c>
      <c r="H30" s="34"/>
      <c r="I30" s="45">
        <f t="shared" ref="I30:I31" si="1">E30*G30</f>
        <v>0</v>
      </c>
    </row>
    <row r="31" spans="2:11" s="159" customFormat="1" ht="15.6" customHeight="1" thickBot="1" x14ac:dyDescent="0.25">
      <c r="B31" s="165" t="s">
        <v>147</v>
      </c>
      <c r="C31" s="422"/>
      <c r="D31" s="423"/>
      <c r="E31" s="44"/>
      <c r="F31" s="169"/>
      <c r="G31" s="134">
        <v>1.1000000000000001</v>
      </c>
      <c r="H31" s="41"/>
      <c r="I31" s="69">
        <f t="shared" si="1"/>
        <v>0</v>
      </c>
    </row>
    <row r="32" spans="2:11" s="159" customFormat="1" ht="15.6" customHeight="1" thickBot="1" x14ac:dyDescent="0.25">
      <c r="B32" s="329" t="s">
        <v>141</v>
      </c>
      <c r="C32" s="330"/>
      <c r="D32" s="330"/>
      <c r="E32" s="331"/>
      <c r="F32" s="58">
        <f>F28+SUM(F29:F31)*1.1</f>
        <v>0</v>
      </c>
      <c r="G32" s="56"/>
      <c r="H32" s="57"/>
      <c r="I32" s="61">
        <f>SUM(I28:I31)</f>
        <v>0</v>
      </c>
      <c r="K32" s="20"/>
    </row>
    <row r="33" spans="2:11" s="4" customFormat="1" ht="14.25" customHeight="1" x14ac:dyDescent="0.2">
      <c r="B33" s="338" t="s">
        <v>163</v>
      </c>
      <c r="C33" s="339"/>
      <c r="D33" s="339"/>
      <c r="E33" s="37" t="s">
        <v>5</v>
      </c>
      <c r="F33" s="37" t="s">
        <v>34</v>
      </c>
      <c r="G33" s="37" t="s">
        <v>46</v>
      </c>
      <c r="H33" s="38"/>
      <c r="I33" s="39" t="s">
        <v>33</v>
      </c>
    </row>
    <row r="34" spans="2:11" s="159" customFormat="1" ht="15.6" customHeight="1" x14ac:dyDescent="0.2">
      <c r="B34" s="163" t="s">
        <v>129</v>
      </c>
      <c r="C34" s="336">
        <f>'Consultant #1-Fee Work Plan'!C3</f>
        <v>0</v>
      </c>
      <c r="D34" s="337"/>
      <c r="E34" s="139">
        <f>'Consultant #1-Fee Work Plan'!R73</f>
        <v>0</v>
      </c>
      <c r="F34" s="138">
        <f>'Consultant #1-Fee Work Plan'!R72</f>
        <v>0</v>
      </c>
      <c r="G34" s="133">
        <v>1</v>
      </c>
      <c r="H34" s="34"/>
      <c r="I34" s="45">
        <f>E34*G34</f>
        <v>0</v>
      </c>
    </row>
    <row r="35" spans="2:11" s="159" customFormat="1" ht="15.6" customHeight="1" x14ac:dyDescent="0.2">
      <c r="B35" s="164" t="s">
        <v>145</v>
      </c>
      <c r="C35" s="336">
        <f>'Sub-Consult. #1-1-Fee Work Plan'!C3</f>
        <v>0</v>
      </c>
      <c r="D35" s="337"/>
      <c r="E35" s="139">
        <f>'Sub-Consult. #1-1-Fee Work Plan'!R73</f>
        <v>0</v>
      </c>
      <c r="F35" s="138">
        <f>'Sub-Consult. #1-1-Fee Work Plan'!R72</f>
        <v>0</v>
      </c>
      <c r="G35" s="133">
        <v>1.1000000000000001</v>
      </c>
      <c r="H35" s="34"/>
      <c r="I35" s="45">
        <f>E35*G35</f>
        <v>0</v>
      </c>
    </row>
    <row r="36" spans="2:11" s="159" customFormat="1" ht="15.6" customHeight="1" x14ac:dyDescent="0.2">
      <c r="B36" s="164" t="s">
        <v>146</v>
      </c>
      <c r="C36" s="336">
        <f>'Sub-Consult. #1-2-Fee Work Plan'!C3</f>
        <v>0</v>
      </c>
      <c r="D36" s="337"/>
      <c r="E36" s="139">
        <f>'Sub-Consult. #1-2-Fee Work Plan'!R73</f>
        <v>0</v>
      </c>
      <c r="F36" s="138">
        <f>'Sub-Consult. #1-2-Fee Work Plan'!R72</f>
        <v>0</v>
      </c>
      <c r="G36" s="133">
        <v>1.1000000000000001</v>
      </c>
      <c r="H36" s="34"/>
      <c r="I36" s="45">
        <f t="shared" ref="I36:I37" si="2">E36*G36</f>
        <v>0</v>
      </c>
    </row>
    <row r="37" spans="2:11" s="159" customFormat="1" ht="15.6" customHeight="1" thickBot="1" x14ac:dyDescent="0.25">
      <c r="B37" s="165" t="s">
        <v>147</v>
      </c>
      <c r="C37" s="422"/>
      <c r="D37" s="423"/>
      <c r="E37" s="44"/>
      <c r="F37" s="169"/>
      <c r="G37" s="134">
        <v>1.1000000000000001</v>
      </c>
      <c r="H37" s="41"/>
      <c r="I37" s="69">
        <f t="shared" si="2"/>
        <v>0</v>
      </c>
    </row>
    <row r="38" spans="2:11" s="159" customFormat="1" ht="15.6" customHeight="1" thickBot="1" x14ac:dyDescent="0.25">
      <c r="B38" s="329" t="s">
        <v>142</v>
      </c>
      <c r="C38" s="330"/>
      <c r="D38" s="330"/>
      <c r="E38" s="331"/>
      <c r="F38" s="58">
        <f>F34+SUM(F35:F37)*1.1</f>
        <v>0</v>
      </c>
      <c r="G38" s="56"/>
      <c r="H38" s="57"/>
      <c r="I38" s="61">
        <f>SUM(I34:I37)</f>
        <v>0</v>
      </c>
      <c r="K38" s="20"/>
    </row>
    <row r="39" spans="2:11" s="159" customFormat="1" ht="15.6" customHeight="1" x14ac:dyDescent="0.2">
      <c r="B39" s="348" t="s">
        <v>144</v>
      </c>
      <c r="C39" s="349"/>
      <c r="D39" s="349"/>
      <c r="E39" s="349"/>
      <c r="F39" s="349"/>
      <c r="G39" s="349"/>
      <c r="H39" s="51"/>
      <c r="I39" s="63">
        <f>I26</f>
        <v>0</v>
      </c>
      <c r="K39" s="20"/>
    </row>
    <row r="40" spans="2:11" s="159" customFormat="1" ht="15.6" customHeight="1" thickBot="1" x14ac:dyDescent="0.25">
      <c r="B40" s="385" t="s">
        <v>143</v>
      </c>
      <c r="C40" s="386"/>
      <c r="D40" s="386"/>
      <c r="E40" s="387"/>
      <c r="F40" s="32">
        <f>F32+F38</f>
        <v>0</v>
      </c>
      <c r="G40" s="50"/>
      <c r="H40" s="42"/>
      <c r="I40" s="55">
        <f>I32+I38</f>
        <v>0</v>
      </c>
      <c r="K40" s="20"/>
    </row>
    <row r="41" spans="2:11" s="159" customFormat="1" ht="15.6" customHeight="1" thickBot="1" x14ac:dyDescent="0.25">
      <c r="B41" s="344" t="s">
        <v>137</v>
      </c>
      <c r="C41" s="345"/>
      <c r="D41" s="345"/>
      <c r="E41" s="345"/>
      <c r="F41" s="345"/>
      <c r="G41" s="345"/>
      <c r="H41" s="43"/>
      <c r="I41" s="61">
        <f>I39+I40</f>
        <v>0</v>
      </c>
      <c r="K41" s="20"/>
    </row>
    <row r="42" spans="2:11" s="159" customFormat="1" ht="7.5" customHeight="1" thickBot="1" x14ac:dyDescent="0.25">
      <c r="B42" s="157"/>
      <c r="C42" s="157"/>
      <c r="D42" s="157"/>
      <c r="E42" s="157"/>
      <c r="F42" s="157"/>
      <c r="G42" s="157"/>
      <c r="H42" s="43"/>
      <c r="I42" s="67"/>
      <c r="K42" s="20"/>
    </row>
    <row r="43" spans="2:11" s="159" customFormat="1" ht="15.6" customHeight="1" x14ac:dyDescent="0.2">
      <c r="B43" s="390" t="s">
        <v>30</v>
      </c>
      <c r="C43" s="391"/>
      <c r="D43" s="391"/>
      <c r="E43" s="68"/>
      <c r="F43" s="68"/>
      <c r="G43" s="68"/>
      <c r="H43" s="68"/>
      <c r="I43" s="62"/>
      <c r="K43" s="20"/>
    </row>
    <row r="44" spans="2:11" s="159" customFormat="1" ht="15.75" customHeight="1" x14ac:dyDescent="0.2">
      <c r="B44" s="338" t="s">
        <v>31</v>
      </c>
      <c r="C44" s="339"/>
      <c r="D44" s="339"/>
      <c r="E44" s="36" t="s">
        <v>43</v>
      </c>
      <c r="F44" s="36"/>
      <c r="G44" s="37" t="s">
        <v>35</v>
      </c>
      <c r="H44" s="38"/>
      <c r="I44" s="39" t="s">
        <v>33</v>
      </c>
    </row>
    <row r="45" spans="2:11" s="159" customFormat="1" ht="15.6" customHeight="1" x14ac:dyDescent="0.2">
      <c r="B45" s="326"/>
      <c r="C45" s="327"/>
      <c r="D45" s="327"/>
      <c r="E45" s="40">
        <v>0</v>
      </c>
      <c r="F45" s="48"/>
      <c r="G45" s="133">
        <v>1.1000000000000001</v>
      </c>
      <c r="H45" s="34"/>
      <c r="I45" s="45">
        <f t="shared" ref="I45:I49" si="3">E45*G45</f>
        <v>0</v>
      </c>
    </row>
    <row r="46" spans="2:11" s="159" customFormat="1" ht="15.6" customHeight="1" x14ac:dyDescent="0.2">
      <c r="B46" s="326"/>
      <c r="C46" s="327"/>
      <c r="D46" s="327"/>
      <c r="E46" s="40">
        <v>0</v>
      </c>
      <c r="F46" s="48"/>
      <c r="G46" s="133">
        <v>1.1000000000000001</v>
      </c>
      <c r="H46" s="34"/>
      <c r="I46" s="45">
        <f t="shared" si="3"/>
        <v>0</v>
      </c>
    </row>
    <row r="47" spans="2:11" s="159" customFormat="1" ht="15.6" customHeight="1" x14ac:dyDescent="0.2">
      <c r="B47" s="326"/>
      <c r="C47" s="327"/>
      <c r="D47" s="327"/>
      <c r="E47" s="40">
        <v>0</v>
      </c>
      <c r="F47" s="48"/>
      <c r="G47" s="133">
        <v>1.1000000000000001</v>
      </c>
      <c r="H47" s="34"/>
      <c r="I47" s="45">
        <f t="shared" si="3"/>
        <v>0</v>
      </c>
    </row>
    <row r="48" spans="2:11" s="159" customFormat="1" ht="15.6" customHeight="1" x14ac:dyDescent="0.2">
      <c r="B48" s="326"/>
      <c r="C48" s="327"/>
      <c r="D48" s="327"/>
      <c r="E48" s="40">
        <v>0</v>
      </c>
      <c r="F48" s="48"/>
      <c r="G48" s="133">
        <v>1.1000000000000001</v>
      </c>
      <c r="H48" s="34"/>
      <c r="I48" s="45">
        <f t="shared" si="3"/>
        <v>0</v>
      </c>
    </row>
    <row r="49" spans="2:18" s="159" customFormat="1" ht="15" customHeight="1" thickBot="1" x14ac:dyDescent="0.25">
      <c r="B49" s="323"/>
      <c r="C49" s="324"/>
      <c r="D49" s="324"/>
      <c r="E49" s="44">
        <v>0</v>
      </c>
      <c r="F49" s="49"/>
      <c r="G49" s="134">
        <v>1.1000000000000001</v>
      </c>
      <c r="H49" s="41"/>
      <c r="I49" s="46">
        <f t="shared" si="3"/>
        <v>0</v>
      </c>
    </row>
    <row r="50" spans="2:18" s="159" customFormat="1" ht="15.6" customHeight="1" thickBot="1" x14ac:dyDescent="0.25">
      <c r="B50" s="329" t="s">
        <v>138</v>
      </c>
      <c r="C50" s="330"/>
      <c r="D50" s="330"/>
      <c r="E50" s="330"/>
      <c r="F50" s="330"/>
      <c r="G50" s="331"/>
      <c r="H50" s="66" t="s">
        <v>18</v>
      </c>
      <c r="I50" s="61">
        <f>SUM(I45:I49)</f>
        <v>0</v>
      </c>
      <c r="K50" s="20"/>
    </row>
    <row r="51" spans="2:18" s="159" customFormat="1" ht="7.5" customHeight="1" thickBot="1" x14ac:dyDescent="0.25">
      <c r="B51" s="157"/>
      <c r="C51" s="157"/>
      <c r="D51" s="157"/>
      <c r="E51" s="157"/>
      <c r="F51" s="157"/>
      <c r="G51" s="157"/>
      <c r="H51" s="43"/>
      <c r="I51" s="67"/>
      <c r="K51" s="20"/>
      <c r="R51" s="199"/>
    </row>
    <row r="52" spans="2:18" s="155" customFormat="1" ht="15.6" customHeight="1" thickBot="1" x14ac:dyDescent="0.25">
      <c r="B52" s="417" t="s">
        <v>32</v>
      </c>
      <c r="C52" s="418"/>
      <c r="D52" s="418"/>
      <c r="E52" s="418"/>
      <c r="F52" s="418"/>
      <c r="G52" s="419"/>
      <c r="H52" s="42"/>
      <c r="I52" s="171">
        <f>I41+I50</f>
        <v>0</v>
      </c>
      <c r="R52" s="199"/>
    </row>
    <row r="53" spans="2:18" x14ac:dyDescent="0.2">
      <c r="B53" s="172"/>
      <c r="C53" s="172"/>
      <c r="D53" s="172"/>
      <c r="E53" s="172"/>
      <c r="F53" s="172"/>
      <c r="G53" s="172"/>
      <c r="H53" s="172"/>
      <c r="I53" s="173"/>
      <c r="R53" s="199"/>
    </row>
    <row r="54" spans="2:18" s="155" customFormat="1" ht="25.5" customHeight="1" x14ac:dyDescent="0.2">
      <c r="B54" s="420" t="s">
        <v>21</v>
      </c>
      <c r="C54" s="420"/>
      <c r="D54" s="51"/>
      <c r="E54" s="51"/>
      <c r="F54" s="174"/>
      <c r="G54" s="421"/>
      <c r="H54" s="421"/>
      <c r="I54" s="421"/>
      <c r="R54" s="199"/>
    </row>
    <row r="55" spans="2:18" s="155" customFormat="1" ht="7.5" customHeight="1" thickBot="1" x14ac:dyDescent="0.25">
      <c r="B55" s="328"/>
      <c r="C55" s="328"/>
      <c r="D55" s="328"/>
      <c r="E55" s="328"/>
      <c r="F55" s="328"/>
      <c r="G55" s="328"/>
      <c r="H55" s="328"/>
      <c r="I55" s="328"/>
    </row>
    <row r="56" spans="2:18" s="155" customFormat="1" ht="7.5" customHeight="1" x14ac:dyDescent="0.2">
      <c r="B56" s="160"/>
      <c r="C56" s="160"/>
      <c r="D56" s="160"/>
      <c r="E56" s="160"/>
      <c r="F56" s="160"/>
      <c r="G56" s="160"/>
      <c r="H56" s="160"/>
      <c r="I56" s="160"/>
    </row>
    <row r="58" spans="2:18" s="203" customFormat="1" ht="12.75" x14ac:dyDescent="0.2">
      <c r="B58" s="202" t="s">
        <v>38</v>
      </c>
      <c r="C58" s="325" t="s">
        <v>162</v>
      </c>
      <c r="D58" s="325"/>
      <c r="E58" s="325"/>
      <c r="F58" s="325"/>
      <c r="G58" s="325"/>
      <c r="H58" s="325"/>
      <c r="I58" s="325"/>
      <c r="J58" s="325"/>
    </row>
    <row r="59" spans="2:18" s="203" customFormat="1" ht="12.75" x14ac:dyDescent="0.2">
      <c r="B59" s="325"/>
      <c r="C59" s="325"/>
      <c r="D59" s="325"/>
      <c r="E59" s="325"/>
      <c r="F59" s="325"/>
      <c r="G59" s="325"/>
      <c r="H59" s="325"/>
      <c r="I59" s="325"/>
    </row>
    <row r="60" spans="2:18" s="203" customFormat="1" ht="12.75" x14ac:dyDescent="0.2">
      <c r="B60" s="204"/>
      <c r="C60" s="350" t="s">
        <v>39</v>
      </c>
      <c r="D60" s="325"/>
      <c r="E60" s="325"/>
      <c r="F60" s="325"/>
      <c r="G60" s="325"/>
      <c r="H60" s="325"/>
      <c r="I60" s="325"/>
    </row>
    <row r="71" spans="2:18" x14ac:dyDescent="0.2">
      <c r="B71" s="170"/>
      <c r="C71" s="170"/>
      <c r="D71" s="170"/>
      <c r="R71" s="170"/>
    </row>
    <row r="72" spans="2:18" x14ac:dyDescent="0.2">
      <c r="B72" s="170"/>
      <c r="C72" s="170"/>
      <c r="D72" s="170"/>
      <c r="R72" s="170"/>
    </row>
  </sheetData>
  <mergeCells count="43">
    <mergeCell ref="B19:I19"/>
    <mergeCell ref="B13:I13"/>
    <mergeCell ref="B14:I14"/>
    <mergeCell ref="B15:I15"/>
    <mergeCell ref="G17:I17"/>
    <mergeCell ref="C17:D17"/>
    <mergeCell ref="B21:D21"/>
    <mergeCell ref="C22:D22"/>
    <mergeCell ref="C25:D25"/>
    <mergeCell ref="B26:E26"/>
    <mergeCell ref="B20:D20"/>
    <mergeCell ref="C23:D23"/>
    <mergeCell ref="C24:D24"/>
    <mergeCell ref="B27:D27"/>
    <mergeCell ref="C31:D31"/>
    <mergeCell ref="B33:D33"/>
    <mergeCell ref="C34:D34"/>
    <mergeCell ref="B43:D43"/>
    <mergeCell ref="C28:D28"/>
    <mergeCell ref="B39:G39"/>
    <mergeCell ref="B41:G41"/>
    <mergeCell ref="B32:E32"/>
    <mergeCell ref="C35:D35"/>
    <mergeCell ref="C30:D30"/>
    <mergeCell ref="C29:D29"/>
    <mergeCell ref="C36:D36"/>
    <mergeCell ref="C37:D37"/>
    <mergeCell ref="B38:E38"/>
    <mergeCell ref="B40:E40"/>
    <mergeCell ref="C58:J58"/>
    <mergeCell ref="B59:I59"/>
    <mergeCell ref="C60:I60"/>
    <mergeCell ref="B44:D44"/>
    <mergeCell ref="B45:D45"/>
    <mergeCell ref="B46:D46"/>
    <mergeCell ref="B47:D47"/>
    <mergeCell ref="B55:I55"/>
    <mergeCell ref="B48:D48"/>
    <mergeCell ref="B49:D49"/>
    <mergeCell ref="B50:G50"/>
    <mergeCell ref="B52:G52"/>
    <mergeCell ref="B54:C54"/>
    <mergeCell ref="G54:I54"/>
  </mergeCells>
  <printOptions horizontalCentered="1"/>
  <pageMargins left="0.41" right="0.41" top="0" bottom="0" header="0" footer="0"/>
  <pageSetup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61" activePane="bottomLeft" state="frozen"/>
      <selection activeCell="N32" sqref="N32"/>
      <selection pane="bottomLeft" activeCell="P84" sqref="P84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137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75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75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75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75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3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ref="G54:P54" si="19">G52*0.25</f>
        <v>0</v>
      </c>
      <c r="H54" s="182">
        <f t="shared" si="19"/>
        <v>0</v>
      </c>
      <c r="I54" s="182">
        <f t="shared" si="19"/>
        <v>0</v>
      </c>
      <c r="J54" s="182">
        <f t="shared" si="19"/>
        <v>0</v>
      </c>
      <c r="K54" s="182">
        <f t="shared" si="19"/>
        <v>0</v>
      </c>
      <c r="L54" s="182">
        <f t="shared" si="19"/>
        <v>0</v>
      </c>
      <c r="M54" s="182">
        <f t="shared" si="19"/>
        <v>0</v>
      </c>
      <c r="N54" s="182">
        <f t="shared" si="19"/>
        <v>0</v>
      </c>
      <c r="O54" s="182">
        <f t="shared" si="19"/>
        <v>0</v>
      </c>
      <c r="P54" s="182">
        <f t="shared" si="19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20">SUM(G51,G53)</f>
        <v>0</v>
      </c>
      <c r="H55" s="152">
        <f t="shared" si="20"/>
        <v>0</v>
      </c>
      <c r="I55" s="152">
        <f t="shared" si="20"/>
        <v>0</v>
      </c>
      <c r="J55" s="152">
        <f t="shared" si="20"/>
        <v>0</v>
      </c>
      <c r="K55" s="152">
        <f t="shared" si="20"/>
        <v>0</v>
      </c>
      <c r="L55" s="152">
        <f t="shared" si="20"/>
        <v>0</v>
      </c>
      <c r="M55" s="152">
        <f t="shared" si="20"/>
        <v>0</v>
      </c>
      <c r="N55" s="152">
        <f t="shared" si="20"/>
        <v>0</v>
      </c>
      <c r="O55" s="152">
        <f t="shared" si="20"/>
        <v>0</v>
      </c>
      <c r="P55" s="152">
        <f t="shared" si="20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1" xml:space="preserve"> SUM(G52,G54)</f>
        <v>0</v>
      </c>
      <c r="H56" s="187">
        <f t="shared" si="21"/>
        <v>0</v>
      </c>
      <c r="I56" s="187">
        <f t="shared" si="21"/>
        <v>0</v>
      </c>
      <c r="J56" s="187">
        <f t="shared" si="21"/>
        <v>0</v>
      </c>
      <c r="K56" s="187">
        <f t="shared" si="21"/>
        <v>0</v>
      </c>
      <c r="L56" s="187">
        <f t="shared" si="21"/>
        <v>0</v>
      </c>
      <c r="M56" s="187">
        <f t="shared" si="21"/>
        <v>0</v>
      </c>
      <c r="N56" s="187">
        <f t="shared" si="21"/>
        <v>0</v>
      </c>
      <c r="O56" s="187">
        <f t="shared" si="21"/>
        <v>0</v>
      </c>
      <c r="P56" s="187">
        <f t="shared" si="21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2">SUM(E60:Q60)</f>
        <v>0</v>
      </c>
    </row>
    <row r="61" spans="1:18" x14ac:dyDescent="0.2">
      <c r="B61" s="402"/>
      <c r="C61" s="99" t="s">
        <v>114</v>
      </c>
      <c r="D61" s="148"/>
      <c r="E61" s="75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2"/>
        <v>0</v>
      </c>
    </row>
    <row r="62" spans="1:18" x14ac:dyDescent="0.2">
      <c r="B62" s="402"/>
      <c r="C62" s="99" t="s">
        <v>115</v>
      </c>
      <c r="D62" s="148"/>
      <c r="E62" s="75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2"/>
        <v>0</v>
      </c>
    </row>
    <row r="63" spans="1:18" x14ac:dyDescent="0.2">
      <c r="B63" s="402"/>
      <c r="C63" s="99" t="s">
        <v>116</v>
      </c>
      <c r="D63" s="148"/>
      <c r="E63" s="75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2"/>
        <v>0</v>
      </c>
    </row>
    <row r="64" spans="1:18" x14ac:dyDescent="0.2">
      <c r="B64" s="402"/>
      <c r="C64" s="99" t="s">
        <v>117</v>
      </c>
      <c r="D64" s="148"/>
      <c r="E64" s="75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2"/>
        <v>0</v>
      </c>
    </row>
    <row r="65" spans="2:18" x14ac:dyDescent="0.2">
      <c r="B65" s="402"/>
      <c r="C65" s="99" t="s">
        <v>118</v>
      </c>
      <c r="D65" s="148"/>
      <c r="E65" s="75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2"/>
        <v>0</v>
      </c>
    </row>
    <row r="66" spans="2:18" x14ac:dyDescent="0.2">
      <c r="B66" s="402"/>
      <c r="C66" s="99" t="s">
        <v>119</v>
      </c>
      <c r="D66" s="148"/>
      <c r="E66" s="75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2"/>
        <v>0</v>
      </c>
    </row>
    <row r="67" spans="2:18" x14ac:dyDescent="0.2">
      <c r="B67" s="402"/>
      <c r="C67" s="99" t="s">
        <v>120</v>
      </c>
      <c r="D67" s="148"/>
      <c r="E67" s="75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2"/>
        <v>0</v>
      </c>
    </row>
    <row r="68" spans="2:18" x14ac:dyDescent="0.2">
      <c r="B68" s="402"/>
      <c r="C68" s="99" t="s">
        <v>121</v>
      </c>
      <c r="D68" s="148"/>
      <c r="E68" s="75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2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2"/>
        <v>0</v>
      </c>
    </row>
    <row r="70" spans="2:18" x14ac:dyDescent="0.2">
      <c r="B70" s="402"/>
      <c r="C70" s="99" t="s">
        <v>123</v>
      </c>
      <c r="D70" s="148"/>
      <c r="E70" s="75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2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2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3">SUM(G60:G71)</f>
        <v>0</v>
      </c>
      <c r="H72" s="109">
        <f t="shared" si="23"/>
        <v>0</v>
      </c>
      <c r="I72" s="109">
        <f t="shared" si="23"/>
        <v>0</v>
      </c>
      <c r="J72" s="109">
        <f t="shared" si="23"/>
        <v>0</v>
      </c>
      <c r="K72" s="109">
        <f t="shared" si="23"/>
        <v>0</v>
      </c>
      <c r="L72" s="109">
        <f t="shared" si="23"/>
        <v>0</v>
      </c>
      <c r="M72" s="109">
        <f t="shared" si="23"/>
        <v>0</v>
      </c>
      <c r="N72" s="109">
        <f t="shared" si="23"/>
        <v>0</v>
      </c>
      <c r="O72" s="109">
        <f t="shared" si="23"/>
        <v>0</v>
      </c>
      <c r="P72" s="109">
        <f t="shared" si="23"/>
        <v>0</v>
      </c>
      <c r="Q72" s="110">
        <f>SUM(Q60:Q71)</f>
        <v>0</v>
      </c>
      <c r="R72" s="162">
        <f t="shared" si="22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4">H59*H72</f>
        <v>0</v>
      </c>
      <c r="I73" s="193">
        <f t="shared" si="24"/>
        <v>0</v>
      </c>
      <c r="J73" s="193">
        <f t="shared" si="24"/>
        <v>0</v>
      </c>
      <c r="K73" s="193">
        <f t="shared" si="24"/>
        <v>0</v>
      </c>
      <c r="L73" s="193">
        <f t="shared" si="24"/>
        <v>0</v>
      </c>
      <c r="M73" s="193">
        <f t="shared" si="24"/>
        <v>0</v>
      </c>
      <c r="N73" s="193">
        <f t="shared" si="24"/>
        <v>0</v>
      </c>
      <c r="O73" s="193">
        <f t="shared" si="24"/>
        <v>0</v>
      </c>
      <c r="P73" s="193">
        <f t="shared" si="24"/>
        <v>0</v>
      </c>
      <c r="Q73" s="194">
        <f>Q59*Q72</f>
        <v>0</v>
      </c>
      <c r="R73" s="196">
        <f t="shared" si="22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54:D54"/>
    <mergeCell ref="B2:R2"/>
    <mergeCell ref="R6:R7"/>
    <mergeCell ref="B8:B15"/>
    <mergeCell ref="B42:B46"/>
    <mergeCell ref="B47:B50"/>
    <mergeCell ref="B51:D51"/>
    <mergeCell ref="B52:D52"/>
    <mergeCell ref="B53:D53"/>
    <mergeCell ref="B16:B29"/>
    <mergeCell ref="B30:B35"/>
    <mergeCell ref="B36:B41"/>
    <mergeCell ref="C75:R75"/>
    <mergeCell ref="B55:D55"/>
    <mergeCell ref="B56:D56"/>
    <mergeCell ref="R58:R59"/>
    <mergeCell ref="B60:B71"/>
    <mergeCell ref="B72:D72"/>
    <mergeCell ref="B73:D73"/>
  </mergeCells>
  <pageMargins left="0.25" right="0.25" top="0.25" bottom="0.25" header="0.25" footer="0.25"/>
  <pageSetup scale="57" orientation="landscape" r:id="rId1"/>
  <ignoredErrors>
    <ignoredError sqref="E14:Q14 E72:Q7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7" activePane="bottomLeft" state="frozen"/>
      <selection activeCell="N32" sqref="N32"/>
      <selection pane="bottomLeft" activeCell="O60" sqref="O60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79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  <mergeCell ref="B72:D72"/>
    <mergeCell ref="B73:D73"/>
  </mergeCells>
  <pageMargins left="0.25" right="0.25" top="0.25" bottom="0.25" header="0.25" footer="0.25"/>
  <pageSetup scale="57" orientation="landscape" r:id="rId1"/>
  <ignoredErrors>
    <ignoredError sqref="E14:Q14 E72:Q7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41" activePane="bottomLeft" state="frozen"/>
      <selection activeCell="N32" sqref="N32"/>
      <selection pane="bottomLeft" activeCell="K87" sqref="K87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79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  <mergeCell ref="B72:D72"/>
    <mergeCell ref="B73:D73"/>
  </mergeCells>
  <pageMargins left="0.25" right="0.25" top="0.25" bottom="0.25" header="0.25" footer="0.25"/>
  <pageSetup scale="57" orientation="landscape" r:id="rId1"/>
  <ignoredErrors>
    <ignoredError sqref="E14:Q14 E72:Q7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R73"/>
  <sheetViews>
    <sheetView zoomScaleNormal="100" zoomScaleSheetLayoutView="100" workbookViewId="0">
      <selection activeCell="K49" sqref="K49"/>
    </sheetView>
  </sheetViews>
  <sheetFormatPr defaultRowHeight="11.25" x14ac:dyDescent="0.2"/>
  <cols>
    <col min="1" max="1" width="4" style="155" customWidth="1"/>
    <col min="2" max="2" width="14" style="155" customWidth="1"/>
    <col min="3" max="3" width="12.140625" style="155" customWidth="1"/>
    <col min="4" max="4" width="22.28515625" style="155" customWidth="1"/>
    <col min="5" max="5" width="20.140625" style="155" customWidth="1"/>
    <col min="6" max="6" width="12.28515625" style="155" customWidth="1"/>
    <col min="7" max="7" width="12.85546875" style="155" customWidth="1"/>
    <col min="8" max="8" width="0.140625" style="155" customWidth="1"/>
    <col min="9" max="9" width="18.85546875" style="3" customWidth="1"/>
    <col min="10" max="10" width="3.85546875" style="155" customWidth="1"/>
    <col min="11" max="16384" width="9.140625" style="155"/>
  </cols>
  <sheetData>
    <row r="13" spans="2:9" x14ac:dyDescent="0.2">
      <c r="B13" s="374" t="s">
        <v>44</v>
      </c>
      <c r="C13" s="375"/>
      <c r="D13" s="375"/>
      <c r="E13" s="375"/>
      <c r="F13" s="375"/>
      <c r="G13" s="375"/>
      <c r="H13" s="375"/>
      <c r="I13" s="375"/>
    </row>
    <row r="14" spans="2:9" x14ac:dyDescent="0.2">
      <c r="B14" s="374" t="s">
        <v>218</v>
      </c>
      <c r="C14" s="375"/>
      <c r="D14" s="375"/>
      <c r="E14" s="375"/>
      <c r="F14" s="375"/>
      <c r="G14" s="375"/>
      <c r="H14" s="375"/>
      <c r="I14" s="375"/>
    </row>
    <row r="15" spans="2:9" ht="12.75" x14ac:dyDescent="0.2">
      <c r="B15" s="376" t="s">
        <v>132</v>
      </c>
      <c r="C15" s="377"/>
      <c r="D15" s="377"/>
      <c r="E15" s="377"/>
      <c r="F15" s="377"/>
      <c r="G15" s="377"/>
      <c r="H15" s="377"/>
      <c r="I15" s="377"/>
    </row>
    <row r="16" spans="2:9" ht="12" x14ac:dyDescent="0.2">
      <c r="B16" s="158" t="s">
        <v>10</v>
      </c>
      <c r="C16" s="136"/>
      <c r="D16" s="158"/>
      <c r="E16" s="158"/>
      <c r="F16" s="158"/>
      <c r="G16" s="158"/>
      <c r="H16" s="158"/>
      <c r="I16" s="9"/>
    </row>
    <row r="17" spans="2:11" ht="12" x14ac:dyDescent="0.2">
      <c r="B17" s="158" t="s">
        <v>130</v>
      </c>
      <c r="C17" s="425">
        <f>'Consultant #2-Fee Work Plan'!C3</f>
        <v>0</v>
      </c>
      <c r="D17" s="425"/>
      <c r="E17" s="158"/>
      <c r="F17" s="26" t="s">
        <v>9</v>
      </c>
      <c r="G17" s="380">
        <f>'Consultant #2-Fee Work Plan'!C4</f>
        <v>0</v>
      </c>
      <c r="H17" s="380"/>
      <c r="I17" s="380"/>
    </row>
    <row r="18" spans="2:11" ht="12.75" thickBot="1" x14ac:dyDescent="0.25">
      <c r="B18" s="158"/>
      <c r="C18" s="158"/>
      <c r="D18" s="158"/>
      <c r="E18" s="158"/>
      <c r="F18" s="26"/>
      <c r="G18" s="25"/>
      <c r="H18" s="25"/>
      <c r="I18" s="25"/>
    </row>
    <row r="19" spans="2:11" s="2" customFormat="1" ht="15" customHeight="1" thickBot="1" x14ac:dyDescent="0.25">
      <c r="B19" s="365" t="s">
        <v>28</v>
      </c>
      <c r="C19" s="366"/>
      <c r="D19" s="366"/>
      <c r="E19" s="366"/>
      <c r="F19" s="366"/>
      <c r="G19" s="366"/>
      <c r="H19" s="366"/>
      <c r="I19" s="367"/>
    </row>
    <row r="20" spans="2:11" s="2" customFormat="1" ht="15" customHeight="1" x14ac:dyDescent="0.2">
      <c r="B20" s="388" t="s">
        <v>42</v>
      </c>
      <c r="C20" s="389"/>
      <c r="D20" s="389"/>
      <c r="E20" s="53" t="s">
        <v>41</v>
      </c>
      <c r="F20" s="30"/>
      <c r="G20" s="53" t="s">
        <v>40</v>
      </c>
      <c r="H20" s="30"/>
      <c r="I20" s="31"/>
    </row>
    <row r="21" spans="2:11" s="159" customFormat="1" ht="14.25" customHeight="1" x14ac:dyDescent="0.2">
      <c r="B21" s="338" t="s">
        <v>139</v>
      </c>
      <c r="C21" s="339"/>
      <c r="D21" s="339"/>
      <c r="E21" s="35" t="s">
        <v>5</v>
      </c>
      <c r="F21" s="36" t="s">
        <v>34</v>
      </c>
      <c r="G21" s="37" t="s">
        <v>46</v>
      </c>
      <c r="H21" s="38"/>
      <c r="I21" s="39" t="s">
        <v>33</v>
      </c>
    </row>
    <row r="22" spans="2:11" s="159" customFormat="1" ht="15.6" customHeight="1" x14ac:dyDescent="0.2">
      <c r="B22" s="163" t="s">
        <v>128</v>
      </c>
      <c r="C22" s="336">
        <f>'Consultant #2-Fee Work Plan'!C3</f>
        <v>0</v>
      </c>
      <c r="D22" s="337"/>
      <c r="E22" s="139">
        <f>'Consultant #2-Fee Work Plan'!R52</f>
        <v>0</v>
      </c>
      <c r="F22" s="138">
        <f>'Consultant #2-Fee Work Plan'!R51</f>
        <v>0</v>
      </c>
      <c r="G22" s="133">
        <v>1</v>
      </c>
      <c r="H22" s="34"/>
      <c r="I22" s="45">
        <f>E22*G22</f>
        <v>0</v>
      </c>
    </row>
    <row r="23" spans="2:11" s="159" customFormat="1" ht="15.6" customHeight="1" x14ac:dyDescent="0.2">
      <c r="B23" s="164" t="s">
        <v>148</v>
      </c>
      <c r="C23" s="336">
        <f>'Sub-Consult. #2-1-Fee Work'!C3</f>
        <v>0</v>
      </c>
      <c r="D23" s="337"/>
      <c r="E23" s="139">
        <f>'Sub-Consult. #2-1-Fee Work'!R52</f>
        <v>0</v>
      </c>
      <c r="F23" s="138">
        <f>'Sub-Consult. #2-1-Fee Work'!R51</f>
        <v>0</v>
      </c>
      <c r="G23" s="133">
        <v>1.1000000000000001</v>
      </c>
      <c r="H23" s="34"/>
      <c r="I23" s="45">
        <f>E23*G23</f>
        <v>0</v>
      </c>
    </row>
    <row r="24" spans="2:11" s="159" customFormat="1" ht="15.6" customHeight="1" x14ac:dyDescent="0.2">
      <c r="B24" s="164" t="s">
        <v>149</v>
      </c>
      <c r="C24" s="336">
        <f>'Sub-Consult. #2-2-Fee Work'!C3</f>
        <v>0</v>
      </c>
      <c r="D24" s="337"/>
      <c r="E24" s="139">
        <f>'Sub-Consult. #2-2-Fee Work'!R52</f>
        <v>0</v>
      </c>
      <c r="F24" s="138">
        <f>'Sub-Consult. #2-2-Fee Work'!R51</f>
        <v>0</v>
      </c>
      <c r="G24" s="133">
        <v>1.1000000000000001</v>
      </c>
      <c r="H24" s="34"/>
      <c r="I24" s="45">
        <f t="shared" ref="I24" si="0">E24*G24</f>
        <v>0</v>
      </c>
    </row>
    <row r="25" spans="2:11" s="159" customFormat="1" ht="15.6" customHeight="1" thickBot="1" x14ac:dyDescent="0.25">
      <c r="B25" s="165" t="s">
        <v>150</v>
      </c>
      <c r="C25" s="422"/>
      <c r="D25" s="423"/>
      <c r="E25" s="44"/>
      <c r="F25" s="169"/>
      <c r="G25" s="134">
        <v>1.1000000000000001</v>
      </c>
      <c r="H25" s="41"/>
      <c r="I25" s="69">
        <f>E25*G25</f>
        <v>0</v>
      </c>
    </row>
    <row r="26" spans="2:11" s="159" customFormat="1" ht="15.6" customHeight="1" thickBot="1" x14ac:dyDescent="0.25">
      <c r="B26" s="329" t="s">
        <v>136</v>
      </c>
      <c r="C26" s="330"/>
      <c r="D26" s="330"/>
      <c r="E26" s="331"/>
      <c r="F26" s="58">
        <f>F22+SUM(F23:F25)*1.1</f>
        <v>0</v>
      </c>
      <c r="G26" s="56"/>
      <c r="H26" s="57"/>
      <c r="I26" s="47">
        <f>SUM(I22:I25)</f>
        <v>0</v>
      </c>
      <c r="K26" s="20"/>
    </row>
    <row r="27" spans="2:11" s="4" customFormat="1" ht="14.25" customHeight="1" x14ac:dyDescent="0.2">
      <c r="B27" s="338" t="s">
        <v>140</v>
      </c>
      <c r="C27" s="339"/>
      <c r="D27" s="339"/>
      <c r="E27" s="37" t="s">
        <v>5</v>
      </c>
      <c r="F27" s="37" t="s">
        <v>34</v>
      </c>
      <c r="G27" s="37" t="s">
        <v>46</v>
      </c>
      <c r="H27" s="38"/>
      <c r="I27" s="39" t="s">
        <v>33</v>
      </c>
    </row>
    <row r="28" spans="2:11" s="159" customFormat="1" ht="15.6" customHeight="1" x14ac:dyDescent="0.2">
      <c r="B28" s="163" t="s">
        <v>128</v>
      </c>
      <c r="C28" s="336">
        <f>'Consultant #2-Fee Work Plan'!C3</f>
        <v>0</v>
      </c>
      <c r="D28" s="337"/>
      <c r="E28" s="139">
        <f>'Consultant #2-Fee Work Plan'!R54</f>
        <v>0</v>
      </c>
      <c r="F28" s="138">
        <f>'Consultant #2-Fee Work Plan'!R53</f>
        <v>0</v>
      </c>
      <c r="G28" s="133">
        <v>1</v>
      </c>
      <c r="H28" s="34"/>
      <c r="I28" s="45">
        <f>E28*G28</f>
        <v>0</v>
      </c>
    </row>
    <row r="29" spans="2:11" s="159" customFormat="1" ht="15.6" customHeight="1" x14ac:dyDescent="0.2">
      <c r="B29" s="164" t="s">
        <v>148</v>
      </c>
      <c r="C29" s="336">
        <f>'Sub-Consult. #2-1-Fee Work'!C3</f>
        <v>0</v>
      </c>
      <c r="D29" s="337"/>
      <c r="E29" s="139">
        <f>'Sub-Consult. #2-1-Fee Work'!R54</f>
        <v>0</v>
      </c>
      <c r="F29" s="138">
        <f>'Sub-Consult. #2-1-Fee Work'!R53</f>
        <v>0</v>
      </c>
      <c r="G29" s="133">
        <v>1.1000000000000001</v>
      </c>
      <c r="H29" s="34"/>
      <c r="I29" s="45">
        <f>E29*G29</f>
        <v>0</v>
      </c>
    </row>
    <row r="30" spans="2:11" s="159" customFormat="1" ht="15.6" customHeight="1" x14ac:dyDescent="0.2">
      <c r="B30" s="164" t="s">
        <v>149</v>
      </c>
      <c r="C30" s="336">
        <f>'Sub-Consult. #2-2-Fee Work'!C3</f>
        <v>0</v>
      </c>
      <c r="D30" s="337"/>
      <c r="E30" s="139">
        <f>'Sub-Consult. #2-2-Fee Work'!R54</f>
        <v>0</v>
      </c>
      <c r="F30" s="138">
        <f>'Sub-Consult. #2-2-Fee Work'!R53</f>
        <v>0</v>
      </c>
      <c r="G30" s="133">
        <v>1.1000000000000001</v>
      </c>
      <c r="H30" s="34"/>
      <c r="I30" s="45">
        <f t="shared" ref="I30:I31" si="1">E30*G30</f>
        <v>0</v>
      </c>
    </row>
    <row r="31" spans="2:11" s="159" customFormat="1" ht="15.6" customHeight="1" thickBot="1" x14ac:dyDescent="0.25">
      <c r="B31" s="165" t="s">
        <v>150</v>
      </c>
      <c r="C31" s="422"/>
      <c r="D31" s="423"/>
      <c r="E31" s="44"/>
      <c r="F31" s="169"/>
      <c r="G31" s="134">
        <v>1.1000000000000001</v>
      </c>
      <c r="H31" s="41"/>
      <c r="I31" s="69">
        <f t="shared" si="1"/>
        <v>0</v>
      </c>
    </row>
    <row r="32" spans="2:11" s="159" customFormat="1" ht="15.6" customHeight="1" thickBot="1" x14ac:dyDescent="0.25">
      <c r="B32" s="329" t="s">
        <v>141</v>
      </c>
      <c r="C32" s="330"/>
      <c r="D32" s="330"/>
      <c r="E32" s="331"/>
      <c r="F32" s="58">
        <f>F28+SUM(F29:F31)*1.1</f>
        <v>0</v>
      </c>
      <c r="G32" s="56"/>
      <c r="H32" s="57"/>
      <c r="I32" s="61">
        <f>SUM(I28:I31)</f>
        <v>0</v>
      </c>
      <c r="K32" s="20"/>
    </row>
    <row r="33" spans="2:11" s="4" customFormat="1" ht="14.25" customHeight="1" x14ac:dyDescent="0.2">
      <c r="B33" s="338" t="s">
        <v>163</v>
      </c>
      <c r="C33" s="339"/>
      <c r="D33" s="339"/>
      <c r="E33" s="37" t="s">
        <v>5</v>
      </c>
      <c r="F33" s="37" t="s">
        <v>34</v>
      </c>
      <c r="G33" s="37" t="s">
        <v>46</v>
      </c>
      <c r="H33" s="38"/>
      <c r="I33" s="39" t="s">
        <v>33</v>
      </c>
    </row>
    <row r="34" spans="2:11" s="159" customFormat="1" ht="15.6" customHeight="1" x14ac:dyDescent="0.2">
      <c r="B34" s="163" t="s">
        <v>128</v>
      </c>
      <c r="C34" s="336">
        <f>'Consultant #2-Fee Work Plan'!C3</f>
        <v>0</v>
      </c>
      <c r="D34" s="337"/>
      <c r="E34" s="139">
        <f>'Consultant #2-Fee Work Plan'!R73</f>
        <v>0</v>
      </c>
      <c r="F34" s="138">
        <f>'Consultant #2-Fee Work Plan'!R72</f>
        <v>0</v>
      </c>
      <c r="G34" s="133">
        <v>1</v>
      </c>
      <c r="H34" s="34"/>
      <c r="I34" s="45">
        <f>E34*G34</f>
        <v>0</v>
      </c>
    </row>
    <row r="35" spans="2:11" s="159" customFormat="1" ht="15.6" customHeight="1" x14ac:dyDescent="0.2">
      <c r="B35" s="164" t="s">
        <v>148</v>
      </c>
      <c r="C35" s="336">
        <f>'Sub-Consult. #2-1-Fee Work'!C3</f>
        <v>0</v>
      </c>
      <c r="D35" s="337"/>
      <c r="E35" s="139">
        <f>'Sub-Consult. #2-1-Fee Work'!R73</f>
        <v>0</v>
      </c>
      <c r="F35" s="138">
        <f>'Sub-Consult. #2-1-Fee Work'!R72</f>
        <v>0</v>
      </c>
      <c r="G35" s="133">
        <v>1.1000000000000001</v>
      </c>
      <c r="H35" s="34"/>
      <c r="I35" s="45">
        <f>E35*G35</f>
        <v>0</v>
      </c>
    </row>
    <row r="36" spans="2:11" s="159" customFormat="1" ht="15.6" customHeight="1" x14ac:dyDescent="0.2">
      <c r="B36" s="164" t="s">
        <v>149</v>
      </c>
      <c r="C36" s="336">
        <f>'Sub-Consult. #2-2-Fee Work'!C3</f>
        <v>0</v>
      </c>
      <c r="D36" s="337"/>
      <c r="E36" s="139">
        <f>'Sub-Consult. #2-2-Fee Work'!R73</f>
        <v>0</v>
      </c>
      <c r="F36" s="138">
        <f>'Sub-Consult. #2-2-Fee Work'!R72</f>
        <v>0</v>
      </c>
      <c r="G36" s="133">
        <v>1.1000000000000001</v>
      </c>
      <c r="H36" s="34"/>
      <c r="I36" s="45">
        <f t="shared" ref="I36:I37" si="2">E36*G36</f>
        <v>0</v>
      </c>
    </row>
    <row r="37" spans="2:11" s="159" customFormat="1" ht="15.6" customHeight="1" thickBot="1" x14ac:dyDescent="0.25">
      <c r="B37" s="165" t="s">
        <v>150</v>
      </c>
      <c r="C37" s="422"/>
      <c r="D37" s="423"/>
      <c r="E37" s="44"/>
      <c r="F37" s="169"/>
      <c r="G37" s="134">
        <v>1.1000000000000001</v>
      </c>
      <c r="H37" s="41"/>
      <c r="I37" s="69">
        <f t="shared" si="2"/>
        <v>0</v>
      </c>
    </row>
    <row r="38" spans="2:11" s="159" customFormat="1" ht="15.6" customHeight="1" thickBot="1" x14ac:dyDescent="0.25">
      <c r="B38" s="329" t="s">
        <v>142</v>
      </c>
      <c r="C38" s="330"/>
      <c r="D38" s="330"/>
      <c r="E38" s="331"/>
      <c r="F38" s="58">
        <f>F34+SUM(F35:F37)*1.1</f>
        <v>0</v>
      </c>
      <c r="G38" s="56"/>
      <c r="H38" s="57"/>
      <c r="I38" s="61">
        <f>SUM(I34:I37)</f>
        <v>0</v>
      </c>
      <c r="K38" s="20"/>
    </row>
    <row r="39" spans="2:11" s="159" customFormat="1" ht="15.6" customHeight="1" x14ac:dyDescent="0.2">
      <c r="B39" s="348" t="s">
        <v>144</v>
      </c>
      <c r="C39" s="349"/>
      <c r="D39" s="349"/>
      <c r="E39" s="349"/>
      <c r="F39" s="349"/>
      <c r="G39" s="349"/>
      <c r="H39" s="51"/>
      <c r="I39" s="63">
        <f>I26</f>
        <v>0</v>
      </c>
      <c r="K39" s="20"/>
    </row>
    <row r="40" spans="2:11" s="159" customFormat="1" ht="15.6" customHeight="1" thickBot="1" x14ac:dyDescent="0.25">
      <c r="B40" s="385" t="s">
        <v>143</v>
      </c>
      <c r="C40" s="386"/>
      <c r="D40" s="386"/>
      <c r="E40" s="387"/>
      <c r="F40" s="32">
        <f>F32+F38</f>
        <v>0</v>
      </c>
      <c r="G40" s="50"/>
      <c r="H40" s="42"/>
      <c r="I40" s="55">
        <f>I32+I38</f>
        <v>0</v>
      </c>
      <c r="K40" s="20"/>
    </row>
    <row r="41" spans="2:11" s="159" customFormat="1" ht="15.6" customHeight="1" thickBot="1" x14ac:dyDescent="0.25">
      <c r="B41" s="344" t="s">
        <v>137</v>
      </c>
      <c r="C41" s="345"/>
      <c r="D41" s="345"/>
      <c r="E41" s="345"/>
      <c r="F41" s="345"/>
      <c r="G41" s="345"/>
      <c r="H41" s="43"/>
      <c r="I41" s="61">
        <f>I39+I40</f>
        <v>0</v>
      </c>
      <c r="K41" s="20"/>
    </row>
    <row r="42" spans="2:11" s="159" customFormat="1" ht="7.5" customHeight="1" thickBot="1" x14ac:dyDescent="0.25">
      <c r="B42" s="157"/>
      <c r="C42" s="157"/>
      <c r="D42" s="157"/>
      <c r="E42" s="157"/>
      <c r="F42" s="157"/>
      <c r="G42" s="157"/>
      <c r="H42" s="43"/>
      <c r="I42" s="67"/>
      <c r="K42" s="20"/>
    </row>
    <row r="43" spans="2:11" s="159" customFormat="1" ht="15.6" customHeight="1" x14ac:dyDescent="0.2">
      <c r="B43" s="390" t="s">
        <v>30</v>
      </c>
      <c r="C43" s="391"/>
      <c r="D43" s="391"/>
      <c r="E43" s="68"/>
      <c r="F43" s="68"/>
      <c r="G43" s="68"/>
      <c r="H43" s="68"/>
      <c r="I43" s="62"/>
      <c r="K43" s="20"/>
    </row>
    <row r="44" spans="2:11" s="159" customFormat="1" ht="15.75" customHeight="1" x14ac:dyDescent="0.2">
      <c r="B44" s="338" t="s">
        <v>31</v>
      </c>
      <c r="C44" s="339"/>
      <c r="D44" s="339"/>
      <c r="E44" s="36" t="s">
        <v>43</v>
      </c>
      <c r="F44" s="36"/>
      <c r="G44" s="37" t="s">
        <v>35</v>
      </c>
      <c r="H44" s="38"/>
      <c r="I44" s="39" t="s">
        <v>33</v>
      </c>
    </row>
    <row r="45" spans="2:11" s="159" customFormat="1" ht="15.6" customHeight="1" x14ac:dyDescent="0.2">
      <c r="B45" s="326"/>
      <c r="C45" s="327"/>
      <c r="D45" s="327"/>
      <c r="E45" s="40">
        <v>0</v>
      </c>
      <c r="F45" s="48"/>
      <c r="G45" s="133">
        <v>1.1000000000000001</v>
      </c>
      <c r="H45" s="34"/>
      <c r="I45" s="45">
        <f t="shared" ref="I45:I49" si="3">E45*G45</f>
        <v>0</v>
      </c>
    </row>
    <row r="46" spans="2:11" s="159" customFormat="1" ht="15.6" customHeight="1" x14ac:dyDescent="0.2">
      <c r="B46" s="326"/>
      <c r="C46" s="327"/>
      <c r="D46" s="327"/>
      <c r="E46" s="40">
        <v>0</v>
      </c>
      <c r="F46" s="48"/>
      <c r="G46" s="133">
        <v>1.1000000000000001</v>
      </c>
      <c r="H46" s="34"/>
      <c r="I46" s="45">
        <f t="shared" si="3"/>
        <v>0</v>
      </c>
    </row>
    <row r="47" spans="2:11" s="159" customFormat="1" ht="15.6" customHeight="1" x14ac:dyDescent="0.2">
      <c r="B47" s="326"/>
      <c r="C47" s="327"/>
      <c r="D47" s="327"/>
      <c r="E47" s="40">
        <v>0</v>
      </c>
      <c r="F47" s="48"/>
      <c r="G47" s="133">
        <v>1.1000000000000001</v>
      </c>
      <c r="H47" s="34"/>
      <c r="I47" s="45">
        <f t="shared" si="3"/>
        <v>0</v>
      </c>
    </row>
    <row r="48" spans="2:11" s="159" customFormat="1" ht="15.6" customHeight="1" x14ac:dyDescent="0.2">
      <c r="B48" s="326"/>
      <c r="C48" s="327"/>
      <c r="D48" s="327"/>
      <c r="E48" s="40">
        <v>0</v>
      </c>
      <c r="F48" s="48"/>
      <c r="G48" s="133">
        <v>1.1000000000000001</v>
      </c>
      <c r="H48" s="34"/>
      <c r="I48" s="45">
        <f t="shared" si="3"/>
        <v>0</v>
      </c>
    </row>
    <row r="49" spans="2:18" s="159" customFormat="1" ht="15" customHeight="1" thickBot="1" x14ac:dyDescent="0.25">
      <c r="B49" s="323"/>
      <c r="C49" s="324"/>
      <c r="D49" s="324"/>
      <c r="E49" s="44">
        <v>0</v>
      </c>
      <c r="F49" s="49"/>
      <c r="G49" s="134">
        <v>1.1000000000000001</v>
      </c>
      <c r="H49" s="41"/>
      <c r="I49" s="46">
        <f t="shared" si="3"/>
        <v>0</v>
      </c>
    </row>
    <row r="50" spans="2:18" s="159" customFormat="1" ht="15.6" customHeight="1" thickBot="1" x14ac:dyDescent="0.25">
      <c r="B50" s="329" t="s">
        <v>138</v>
      </c>
      <c r="C50" s="330"/>
      <c r="D50" s="330"/>
      <c r="E50" s="330"/>
      <c r="F50" s="330"/>
      <c r="G50" s="331"/>
      <c r="H50" s="66" t="s">
        <v>18</v>
      </c>
      <c r="I50" s="61">
        <f>SUM(I45:I49)</f>
        <v>0</v>
      </c>
      <c r="K50" s="20"/>
    </row>
    <row r="51" spans="2:18" s="159" customFormat="1" ht="7.5" customHeight="1" thickBot="1" x14ac:dyDescent="0.25">
      <c r="B51" s="157"/>
      <c r="C51" s="157"/>
      <c r="D51" s="157"/>
      <c r="E51" s="157"/>
      <c r="F51" s="157"/>
      <c r="G51" s="157"/>
      <c r="H51" s="43"/>
      <c r="I51" s="67"/>
      <c r="K51" s="20"/>
      <c r="R51" s="199"/>
    </row>
    <row r="52" spans="2:18" ht="15.6" customHeight="1" thickBot="1" x14ac:dyDescent="0.25">
      <c r="B52" s="417" t="s">
        <v>32</v>
      </c>
      <c r="C52" s="418"/>
      <c r="D52" s="418"/>
      <c r="E52" s="418"/>
      <c r="F52" s="418"/>
      <c r="G52" s="419"/>
      <c r="H52" s="42"/>
      <c r="I52" s="47">
        <f>I41+I50</f>
        <v>0</v>
      </c>
      <c r="Q52" s="172"/>
      <c r="R52" s="172"/>
    </row>
    <row r="53" spans="2:18" x14ac:dyDescent="0.2">
      <c r="B53" s="172"/>
      <c r="C53" s="172"/>
      <c r="D53" s="172"/>
      <c r="E53" s="172"/>
      <c r="F53" s="172"/>
      <c r="G53" s="172"/>
      <c r="H53" s="172"/>
      <c r="I53" s="173"/>
      <c r="Q53" s="172"/>
      <c r="R53" s="172"/>
    </row>
    <row r="54" spans="2:18" ht="25.5" customHeight="1" x14ac:dyDescent="0.2">
      <c r="B54" s="420" t="s">
        <v>21</v>
      </c>
      <c r="C54" s="420"/>
      <c r="D54" s="51"/>
      <c r="E54" s="51"/>
      <c r="F54" s="174"/>
      <c r="G54" s="421"/>
      <c r="H54" s="421"/>
      <c r="I54" s="421"/>
      <c r="Q54" s="172"/>
      <c r="R54" s="172"/>
    </row>
    <row r="55" spans="2:18" ht="7.5" customHeight="1" x14ac:dyDescent="0.2">
      <c r="B55" s="426"/>
      <c r="C55" s="426"/>
      <c r="D55" s="426"/>
      <c r="E55" s="426"/>
      <c r="F55" s="426"/>
      <c r="G55" s="426"/>
      <c r="H55" s="426"/>
      <c r="I55" s="426"/>
      <c r="Q55" s="172"/>
      <c r="R55" s="172"/>
    </row>
    <row r="56" spans="2:18" ht="7.5" customHeight="1" x14ac:dyDescent="0.2">
      <c r="B56" s="160"/>
      <c r="C56" s="160"/>
      <c r="D56" s="160"/>
      <c r="E56" s="160"/>
      <c r="F56" s="160"/>
      <c r="G56" s="160"/>
      <c r="H56" s="160"/>
      <c r="I56" s="160"/>
      <c r="Q56" s="172"/>
      <c r="R56" s="172"/>
    </row>
    <row r="57" spans="2:18" s="203" customFormat="1" ht="12.75" x14ac:dyDescent="0.2">
      <c r="B57" s="202" t="s">
        <v>38</v>
      </c>
      <c r="C57" s="325" t="s">
        <v>162</v>
      </c>
      <c r="D57" s="325"/>
      <c r="E57" s="325"/>
      <c r="F57" s="325"/>
      <c r="G57" s="325"/>
      <c r="H57" s="325"/>
      <c r="I57" s="325"/>
      <c r="J57" s="325"/>
      <c r="Q57" s="205"/>
      <c r="R57" s="205"/>
    </row>
    <row r="58" spans="2:18" s="203" customFormat="1" ht="12.75" x14ac:dyDescent="0.2">
      <c r="B58" s="325"/>
      <c r="C58" s="325"/>
      <c r="D58" s="325"/>
      <c r="E58" s="325"/>
      <c r="F58" s="325"/>
      <c r="G58" s="325"/>
      <c r="H58" s="325"/>
      <c r="I58" s="325"/>
      <c r="Q58" s="205"/>
      <c r="R58" s="205"/>
    </row>
    <row r="59" spans="2:18" s="203" customFormat="1" ht="12.75" x14ac:dyDescent="0.2">
      <c r="B59" s="204"/>
      <c r="C59" s="350" t="s">
        <v>39</v>
      </c>
      <c r="D59" s="325"/>
      <c r="E59" s="325"/>
      <c r="F59" s="325"/>
      <c r="G59" s="325"/>
      <c r="H59" s="325"/>
      <c r="I59" s="325"/>
      <c r="Q59" s="205"/>
      <c r="R59" s="205"/>
    </row>
    <row r="60" spans="2:18" x14ac:dyDescent="0.2">
      <c r="Q60" s="172"/>
      <c r="R60" s="172"/>
    </row>
    <row r="61" spans="2:18" x14ac:dyDescent="0.2">
      <c r="Q61" s="172"/>
      <c r="R61" s="172"/>
    </row>
    <row r="62" spans="2:18" x14ac:dyDescent="0.2">
      <c r="Q62" s="172"/>
      <c r="R62" s="172"/>
    </row>
    <row r="63" spans="2:18" x14ac:dyDescent="0.2">
      <c r="Q63" s="172"/>
      <c r="R63" s="172"/>
    </row>
    <row r="64" spans="2:18" x14ac:dyDescent="0.2">
      <c r="Q64" s="172"/>
      <c r="R64" s="172"/>
    </row>
    <row r="65" spans="2:18" x14ac:dyDescent="0.2">
      <c r="Q65" s="172"/>
      <c r="R65" s="172"/>
    </row>
    <row r="66" spans="2:18" x14ac:dyDescent="0.2">
      <c r="Q66" s="172"/>
      <c r="R66" s="172"/>
    </row>
    <row r="67" spans="2:18" x14ac:dyDescent="0.2">
      <c r="Q67" s="172"/>
      <c r="R67" s="172"/>
    </row>
    <row r="68" spans="2:18" x14ac:dyDescent="0.2">
      <c r="Q68" s="172"/>
      <c r="R68" s="172"/>
    </row>
    <row r="69" spans="2:18" x14ac:dyDescent="0.2">
      <c r="Q69" s="172"/>
      <c r="R69" s="172"/>
    </row>
    <row r="70" spans="2:18" x14ac:dyDescent="0.2">
      <c r="Q70" s="172"/>
      <c r="R70" s="172"/>
    </row>
    <row r="71" spans="2:18" x14ac:dyDescent="0.2">
      <c r="Q71" s="172"/>
      <c r="R71" s="172"/>
    </row>
    <row r="72" spans="2:18" x14ac:dyDescent="0.2">
      <c r="B72" s="172"/>
      <c r="C72" s="172"/>
      <c r="D72" s="172"/>
      <c r="Q72" s="172"/>
      <c r="R72" s="172"/>
    </row>
    <row r="73" spans="2:18" x14ac:dyDescent="0.2">
      <c r="B73" s="172"/>
      <c r="C73" s="172"/>
      <c r="D73" s="172"/>
      <c r="Q73" s="172"/>
      <c r="R73" s="172"/>
    </row>
  </sheetData>
  <mergeCells count="43">
    <mergeCell ref="B19:I19"/>
    <mergeCell ref="B13:I13"/>
    <mergeCell ref="B14:I14"/>
    <mergeCell ref="B15:I15"/>
    <mergeCell ref="C17:D17"/>
    <mergeCell ref="G17:I17"/>
    <mergeCell ref="C31:D31"/>
    <mergeCell ref="B20:D20"/>
    <mergeCell ref="B21:D21"/>
    <mergeCell ref="C22:D22"/>
    <mergeCell ref="C23:D23"/>
    <mergeCell ref="C24:D24"/>
    <mergeCell ref="C25:D25"/>
    <mergeCell ref="B26:E26"/>
    <mergeCell ref="B27:D27"/>
    <mergeCell ref="C28:D28"/>
    <mergeCell ref="C29:D29"/>
    <mergeCell ref="C30:D30"/>
    <mergeCell ref="B32:E32"/>
    <mergeCell ref="B33:D33"/>
    <mergeCell ref="C34:D34"/>
    <mergeCell ref="C35:D35"/>
    <mergeCell ref="C36:D36"/>
    <mergeCell ref="C37:D37"/>
    <mergeCell ref="B38:E38"/>
    <mergeCell ref="B39:G39"/>
    <mergeCell ref="B40:E40"/>
    <mergeCell ref="B41:G41"/>
    <mergeCell ref="B43:D43"/>
    <mergeCell ref="B48:D48"/>
    <mergeCell ref="B49:D49"/>
    <mergeCell ref="C57:J57"/>
    <mergeCell ref="B58:I58"/>
    <mergeCell ref="B50:G50"/>
    <mergeCell ref="B45:D45"/>
    <mergeCell ref="B46:D46"/>
    <mergeCell ref="B47:D47"/>
    <mergeCell ref="B44:D44"/>
    <mergeCell ref="C59:I59"/>
    <mergeCell ref="B52:G52"/>
    <mergeCell ref="B54:C54"/>
    <mergeCell ref="G54:I54"/>
    <mergeCell ref="B55:I55"/>
  </mergeCells>
  <printOptions horizontalCentered="1"/>
  <pageMargins left="0.41" right="0.41" top="0" bottom="0" header="0" footer="0"/>
  <pageSetup scale="8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zoomScaleNormal="90" workbookViewId="0">
      <pane ySplit="6" topLeftCell="A58" activePane="bottomLeft" state="frozen"/>
      <selection activeCell="C47" sqref="C47"/>
      <selection pane="bottomLeft" activeCell="K64" sqref="K64"/>
    </sheetView>
  </sheetViews>
  <sheetFormatPr defaultRowHeight="12.75" x14ac:dyDescent="0.2"/>
  <cols>
    <col min="1" max="1" width="2.7109375" customWidth="1"/>
    <col min="2" max="2" width="9.28515625" customWidth="1"/>
    <col min="3" max="3" width="39.28515625" customWidth="1"/>
    <col min="4" max="4" width="9.28515625" customWidth="1"/>
    <col min="5" max="15" width="11.42578125" customWidth="1"/>
    <col min="16" max="16" width="16.7109375" customWidth="1"/>
    <col min="17" max="17" width="11.42578125" customWidth="1"/>
    <col min="18" max="18" width="13.7109375" customWidth="1"/>
  </cols>
  <sheetData>
    <row r="1" spans="2:18" ht="8.1" customHeight="1" x14ac:dyDescent="0.2"/>
    <row r="2" spans="2:18" ht="15" customHeight="1" x14ac:dyDescent="0.25">
      <c r="B2" s="398" t="s">
        <v>47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8" x14ac:dyDescent="0.2">
      <c r="B3" s="78" t="s">
        <v>48</v>
      </c>
      <c r="C3" s="137"/>
    </row>
    <row r="4" spans="2:18" x14ac:dyDescent="0.2">
      <c r="B4" s="80" t="s">
        <v>49</v>
      </c>
      <c r="C4" s="137"/>
      <c r="D4" s="81" t="s">
        <v>50</v>
      </c>
      <c r="E4" s="82"/>
      <c r="F4" s="81" t="s">
        <v>51</v>
      </c>
    </row>
    <row r="5" spans="2:18" ht="8.1" customHeight="1" thickBot="1" x14ac:dyDescent="0.25"/>
    <row r="6" spans="2:18" ht="51" x14ac:dyDescent="0.2">
      <c r="B6" s="83"/>
      <c r="C6" s="84" t="s">
        <v>52</v>
      </c>
      <c r="D6" s="85" t="s">
        <v>53</v>
      </c>
      <c r="E6" s="86" t="s">
        <v>2</v>
      </c>
      <c r="F6" s="87" t="s">
        <v>54</v>
      </c>
      <c r="G6" s="87" t="s">
        <v>55</v>
      </c>
      <c r="H6" s="87" t="s">
        <v>56</v>
      </c>
      <c r="I6" s="87" t="s">
        <v>57</v>
      </c>
      <c r="J6" s="87" t="s">
        <v>58</v>
      </c>
      <c r="K6" s="87" t="s">
        <v>59</v>
      </c>
      <c r="L6" s="87" t="s">
        <v>17</v>
      </c>
      <c r="M6" s="87" t="s">
        <v>29</v>
      </c>
      <c r="N6" s="87" t="s">
        <v>60</v>
      </c>
      <c r="O6" s="87" t="s">
        <v>3</v>
      </c>
      <c r="P6" s="87" t="s">
        <v>61</v>
      </c>
      <c r="Q6" s="88" t="s">
        <v>62</v>
      </c>
      <c r="R6" s="399" t="s">
        <v>63</v>
      </c>
    </row>
    <row r="7" spans="2:18" ht="13.5" thickBot="1" x14ac:dyDescent="0.25">
      <c r="B7" s="89"/>
      <c r="C7" s="90" t="s">
        <v>64</v>
      </c>
      <c r="D7" s="91" t="s">
        <v>65</v>
      </c>
      <c r="E7" s="92">
        <v>200</v>
      </c>
      <c r="F7" s="93">
        <v>140</v>
      </c>
      <c r="G7" s="93">
        <v>140</v>
      </c>
      <c r="H7" s="93">
        <v>125</v>
      </c>
      <c r="I7" s="93">
        <v>95</v>
      </c>
      <c r="J7" s="93">
        <v>80</v>
      </c>
      <c r="K7" s="93">
        <v>75</v>
      </c>
      <c r="L7" s="93">
        <v>90</v>
      </c>
      <c r="M7" s="93">
        <v>85</v>
      </c>
      <c r="N7" s="93">
        <v>85</v>
      </c>
      <c r="O7" s="93">
        <v>55</v>
      </c>
      <c r="P7" s="93">
        <v>125</v>
      </c>
      <c r="Q7" s="94">
        <v>75</v>
      </c>
      <c r="R7" s="400"/>
    </row>
    <row r="8" spans="2:18" x14ac:dyDescent="0.2">
      <c r="B8" s="401" t="s">
        <v>66</v>
      </c>
      <c r="C8" s="95" t="s">
        <v>67</v>
      </c>
      <c r="D8" s="14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5"/>
      <c r="R8" s="98">
        <f t="shared" ref="R8:R56" si="0">SUM(E8:Q8)</f>
        <v>0</v>
      </c>
    </row>
    <row r="9" spans="2:18" x14ac:dyDescent="0.2">
      <c r="B9" s="402"/>
      <c r="C9" s="99" t="s">
        <v>68</v>
      </c>
      <c r="D9" s="147"/>
      <c r="E9" s="15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9"/>
      <c r="R9" s="101">
        <f t="shared" si="0"/>
        <v>0</v>
      </c>
    </row>
    <row r="10" spans="2:18" x14ac:dyDescent="0.2">
      <c r="B10" s="402"/>
      <c r="C10" s="102" t="s">
        <v>69</v>
      </c>
      <c r="D10" s="148"/>
      <c r="E10" s="15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  <c r="R10" s="101">
        <f t="shared" si="0"/>
        <v>0</v>
      </c>
    </row>
    <row r="11" spans="2:18" x14ac:dyDescent="0.2">
      <c r="B11" s="402"/>
      <c r="C11" s="99" t="s">
        <v>70</v>
      </c>
      <c r="D11" s="148"/>
      <c r="E11" s="156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9"/>
      <c r="R11" s="101">
        <f t="shared" si="0"/>
        <v>0</v>
      </c>
    </row>
    <row r="12" spans="2:18" x14ac:dyDescent="0.2">
      <c r="B12" s="402"/>
      <c r="C12" s="103" t="s">
        <v>71</v>
      </c>
      <c r="D12" s="147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3"/>
      <c r="R12" s="101">
        <f t="shared" si="0"/>
        <v>0</v>
      </c>
    </row>
    <row r="13" spans="2:18" ht="13.5" thickBot="1" x14ac:dyDescent="0.25">
      <c r="B13" s="402"/>
      <c r="C13" s="106" t="s">
        <v>72</v>
      </c>
      <c r="D13" s="149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3"/>
      <c r="R13" s="101">
        <f t="shared" si="0"/>
        <v>0</v>
      </c>
    </row>
    <row r="14" spans="2:18" x14ac:dyDescent="0.2">
      <c r="B14" s="402"/>
      <c r="C14" s="107" t="s">
        <v>73</v>
      </c>
      <c r="D14" s="146"/>
      <c r="E14" s="108">
        <f t="shared" ref="E14:Q14" si="1">SUM(E8:E13)</f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09">
        <f t="shared" si="1"/>
        <v>0</v>
      </c>
      <c r="J14" s="109">
        <f t="shared" si="1"/>
        <v>0</v>
      </c>
      <c r="K14" s="109">
        <f t="shared" si="1"/>
        <v>0</v>
      </c>
      <c r="L14" s="109">
        <f t="shared" si="1"/>
        <v>0</v>
      </c>
      <c r="M14" s="109">
        <f t="shared" si="1"/>
        <v>0</v>
      </c>
      <c r="N14" s="109">
        <f t="shared" si="1"/>
        <v>0</v>
      </c>
      <c r="O14" s="109">
        <f t="shared" si="1"/>
        <v>0</v>
      </c>
      <c r="P14" s="109">
        <f t="shared" si="1"/>
        <v>0</v>
      </c>
      <c r="Q14" s="110">
        <f t="shared" si="1"/>
        <v>0</v>
      </c>
      <c r="R14" s="111">
        <f>SUM(E14:Q14)</f>
        <v>0</v>
      </c>
    </row>
    <row r="15" spans="2:18" s="185" customFormat="1" ht="13.5" thickBot="1" x14ac:dyDescent="0.25">
      <c r="B15" s="403"/>
      <c r="C15" s="190" t="s">
        <v>74</v>
      </c>
      <c r="D15" s="191"/>
      <c r="E15" s="192">
        <f t="shared" ref="E15:Q15" si="2">E7*E14</f>
        <v>0</v>
      </c>
      <c r="F15" s="193">
        <f t="shared" si="2"/>
        <v>0</v>
      </c>
      <c r="G15" s="193">
        <f t="shared" si="2"/>
        <v>0</v>
      </c>
      <c r="H15" s="193">
        <f t="shared" si="2"/>
        <v>0</v>
      </c>
      <c r="I15" s="193">
        <f t="shared" si="2"/>
        <v>0</v>
      </c>
      <c r="J15" s="193">
        <f t="shared" si="2"/>
        <v>0</v>
      </c>
      <c r="K15" s="193">
        <f t="shared" si="2"/>
        <v>0</v>
      </c>
      <c r="L15" s="193">
        <f t="shared" si="2"/>
        <v>0</v>
      </c>
      <c r="M15" s="193">
        <f t="shared" si="2"/>
        <v>0</v>
      </c>
      <c r="N15" s="193">
        <f t="shared" si="2"/>
        <v>0</v>
      </c>
      <c r="O15" s="193">
        <f t="shared" si="2"/>
        <v>0</v>
      </c>
      <c r="P15" s="193">
        <f t="shared" si="2"/>
        <v>0</v>
      </c>
      <c r="Q15" s="194">
        <f t="shared" si="2"/>
        <v>0</v>
      </c>
      <c r="R15" s="195">
        <f>SUM(E15:Q15)</f>
        <v>0</v>
      </c>
    </row>
    <row r="16" spans="2:18" x14ac:dyDescent="0.2">
      <c r="B16" s="401" t="s">
        <v>75</v>
      </c>
      <c r="C16" s="95" t="s">
        <v>76</v>
      </c>
      <c r="D16" s="146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5"/>
      <c r="R16" s="98">
        <f t="shared" ref="R16:R27" si="3">SUM(E16:Q16)</f>
        <v>0</v>
      </c>
    </row>
    <row r="17" spans="2:18" x14ac:dyDescent="0.2">
      <c r="B17" s="402"/>
      <c r="C17" s="99" t="s">
        <v>77</v>
      </c>
      <c r="D17" s="148"/>
      <c r="E17" s="15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9"/>
      <c r="R17" s="101">
        <f t="shared" si="3"/>
        <v>0</v>
      </c>
    </row>
    <row r="18" spans="2:18" x14ac:dyDescent="0.2">
      <c r="B18" s="402"/>
      <c r="C18" s="99" t="s">
        <v>78</v>
      </c>
      <c r="D18" s="148"/>
      <c r="E18" s="15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99"/>
      <c r="R18" s="101">
        <f t="shared" si="3"/>
        <v>0</v>
      </c>
    </row>
    <row r="19" spans="2:18" x14ac:dyDescent="0.2">
      <c r="B19" s="402"/>
      <c r="C19" s="99" t="s">
        <v>79</v>
      </c>
      <c r="D19" s="147"/>
      <c r="E19" s="15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99"/>
      <c r="R19" s="101">
        <f t="shared" si="3"/>
        <v>0</v>
      </c>
    </row>
    <row r="20" spans="2:18" x14ac:dyDescent="0.2">
      <c r="B20" s="402"/>
      <c r="C20" s="99" t="s">
        <v>80</v>
      </c>
      <c r="D20" s="148"/>
      <c r="E20" s="15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9"/>
      <c r="R20" s="101">
        <f t="shared" si="3"/>
        <v>0</v>
      </c>
    </row>
    <row r="21" spans="2:18" x14ac:dyDescent="0.2">
      <c r="B21" s="402"/>
      <c r="C21" s="99" t="s">
        <v>81</v>
      </c>
      <c r="D21" s="148"/>
      <c r="E21" s="15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9"/>
      <c r="R21" s="101">
        <f t="shared" si="3"/>
        <v>0</v>
      </c>
    </row>
    <row r="22" spans="2:18" x14ac:dyDescent="0.2">
      <c r="B22" s="402"/>
      <c r="C22" s="99" t="s">
        <v>82</v>
      </c>
      <c r="D22" s="148"/>
      <c r="E22" s="15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9"/>
      <c r="R22" s="101">
        <f t="shared" si="3"/>
        <v>0</v>
      </c>
    </row>
    <row r="23" spans="2:18" x14ac:dyDescent="0.2">
      <c r="B23" s="402"/>
      <c r="C23" s="99" t="s">
        <v>83</v>
      </c>
      <c r="D23" s="148"/>
      <c r="E23" s="15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9"/>
      <c r="R23" s="101">
        <f t="shared" si="3"/>
        <v>0</v>
      </c>
    </row>
    <row r="24" spans="2:18" x14ac:dyDescent="0.2">
      <c r="B24" s="402"/>
      <c r="C24" s="99" t="s">
        <v>84</v>
      </c>
      <c r="D24" s="148"/>
      <c r="E24" s="15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99"/>
      <c r="R24" s="101">
        <f t="shared" si="3"/>
        <v>0</v>
      </c>
    </row>
    <row r="25" spans="2:18" x14ac:dyDescent="0.2">
      <c r="B25" s="402"/>
      <c r="C25" s="103" t="s">
        <v>85</v>
      </c>
      <c r="D25" s="148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01">
        <f t="shared" si="3"/>
        <v>0</v>
      </c>
    </row>
    <row r="26" spans="2:18" x14ac:dyDescent="0.2">
      <c r="B26" s="402"/>
      <c r="C26" s="99" t="s">
        <v>86</v>
      </c>
      <c r="D26" s="148"/>
      <c r="E26" s="15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99"/>
      <c r="R26" s="101">
        <f t="shared" si="3"/>
        <v>0</v>
      </c>
    </row>
    <row r="27" spans="2:18" ht="13.5" thickBot="1" x14ac:dyDescent="0.25">
      <c r="B27" s="402"/>
      <c r="C27" s="103" t="s">
        <v>87</v>
      </c>
      <c r="D27" s="150"/>
      <c r="E27" s="104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3"/>
      <c r="R27" s="101">
        <f t="shared" si="3"/>
        <v>0</v>
      </c>
    </row>
    <row r="28" spans="2:18" x14ac:dyDescent="0.2">
      <c r="B28" s="402"/>
      <c r="C28" s="107" t="s">
        <v>88</v>
      </c>
      <c r="D28" s="146"/>
      <c r="E28" s="108">
        <f>SUM(E16:E27)</f>
        <v>0</v>
      </c>
      <c r="F28" s="109">
        <f t="shared" ref="F28:Q28" si="4">SUM(F16:F27)</f>
        <v>0</v>
      </c>
      <c r="G28" s="109">
        <f t="shared" si="4"/>
        <v>0</v>
      </c>
      <c r="H28" s="109">
        <f t="shared" si="4"/>
        <v>0</v>
      </c>
      <c r="I28" s="109">
        <f t="shared" si="4"/>
        <v>0</v>
      </c>
      <c r="J28" s="109">
        <f t="shared" si="4"/>
        <v>0</v>
      </c>
      <c r="K28" s="109">
        <f t="shared" si="4"/>
        <v>0</v>
      </c>
      <c r="L28" s="109">
        <f t="shared" si="4"/>
        <v>0</v>
      </c>
      <c r="M28" s="109">
        <f t="shared" si="4"/>
        <v>0</v>
      </c>
      <c r="N28" s="109">
        <f t="shared" si="4"/>
        <v>0</v>
      </c>
      <c r="O28" s="109">
        <f t="shared" si="4"/>
        <v>0</v>
      </c>
      <c r="P28" s="109">
        <f t="shared" si="4"/>
        <v>0</v>
      </c>
      <c r="Q28" s="110">
        <f t="shared" si="4"/>
        <v>0</v>
      </c>
      <c r="R28" s="111">
        <f>SUM(E28:Q28)</f>
        <v>0</v>
      </c>
    </row>
    <row r="29" spans="2:18" s="185" customFormat="1" ht="13.5" thickBot="1" x14ac:dyDescent="0.25">
      <c r="B29" s="403"/>
      <c r="C29" s="190" t="s">
        <v>89</v>
      </c>
      <c r="D29" s="191"/>
      <c r="E29" s="192">
        <f t="shared" ref="E29:Q29" si="5">E7*E28</f>
        <v>0</v>
      </c>
      <c r="F29" s="193">
        <f t="shared" si="5"/>
        <v>0</v>
      </c>
      <c r="G29" s="193">
        <f t="shared" si="5"/>
        <v>0</v>
      </c>
      <c r="H29" s="193">
        <f t="shared" si="5"/>
        <v>0</v>
      </c>
      <c r="I29" s="193">
        <f t="shared" si="5"/>
        <v>0</v>
      </c>
      <c r="J29" s="193">
        <f t="shared" si="5"/>
        <v>0</v>
      </c>
      <c r="K29" s="193">
        <f t="shared" si="5"/>
        <v>0</v>
      </c>
      <c r="L29" s="193">
        <f t="shared" si="5"/>
        <v>0</v>
      </c>
      <c r="M29" s="193">
        <f t="shared" si="5"/>
        <v>0</v>
      </c>
      <c r="N29" s="193">
        <f t="shared" si="5"/>
        <v>0</v>
      </c>
      <c r="O29" s="193">
        <f t="shared" si="5"/>
        <v>0</v>
      </c>
      <c r="P29" s="193">
        <f t="shared" si="5"/>
        <v>0</v>
      </c>
      <c r="Q29" s="194">
        <f t="shared" si="5"/>
        <v>0</v>
      </c>
      <c r="R29" s="195">
        <f>SUM(E29:Q29)</f>
        <v>0</v>
      </c>
    </row>
    <row r="30" spans="2:18" x14ac:dyDescent="0.2">
      <c r="B30" s="401" t="s">
        <v>90</v>
      </c>
      <c r="C30" s="95" t="s">
        <v>76</v>
      </c>
      <c r="D30" s="146"/>
      <c r="E30" s="9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5"/>
      <c r="R30" s="98">
        <f t="shared" ref="R30:R39" si="6">SUM(E30:Q30)</f>
        <v>0</v>
      </c>
    </row>
    <row r="31" spans="2:18" x14ac:dyDescent="0.2">
      <c r="B31" s="402"/>
      <c r="C31" s="99" t="s">
        <v>91</v>
      </c>
      <c r="D31" s="148"/>
      <c r="E31" s="15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9"/>
      <c r="R31" s="101">
        <f t="shared" si="6"/>
        <v>0</v>
      </c>
    </row>
    <row r="32" spans="2:18" x14ac:dyDescent="0.2">
      <c r="B32" s="402"/>
      <c r="C32" s="99" t="s">
        <v>78</v>
      </c>
      <c r="D32" s="148"/>
      <c r="E32" s="156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99"/>
      <c r="R32" s="101">
        <f t="shared" si="6"/>
        <v>0</v>
      </c>
    </row>
    <row r="33" spans="2:18" ht="13.5" thickBot="1" x14ac:dyDescent="0.25">
      <c r="B33" s="402"/>
      <c r="C33" s="103" t="s">
        <v>87</v>
      </c>
      <c r="D33" s="150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3"/>
      <c r="R33" s="101">
        <f t="shared" si="6"/>
        <v>0</v>
      </c>
    </row>
    <row r="34" spans="2:18" x14ac:dyDescent="0.2">
      <c r="B34" s="402"/>
      <c r="C34" s="107" t="s">
        <v>92</v>
      </c>
      <c r="D34" s="146"/>
      <c r="E34" s="108">
        <f t="shared" ref="E34:Q34" si="7">SUM(E30:E33)</f>
        <v>0</v>
      </c>
      <c r="F34" s="109">
        <f t="shared" si="7"/>
        <v>0</v>
      </c>
      <c r="G34" s="109">
        <f t="shared" si="7"/>
        <v>0</v>
      </c>
      <c r="H34" s="109">
        <f t="shared" si="7"/>
        <v>0</v>
      </c>
      <c r="I34" s="109">
        <f t="shared" si="7"/>
        <v>0</v>
      </c>
      <c r="J34" s="109">
        <f t="shared" si="7"/>
        <v>0</v>
      </c>
      <c r="K34" s="109">
        <f t="shared" si="7"/>
        <v>0</v>
      </c>
      <c r="L34" s="109">
        <f t="shared" si="7"/>
        <v>0</v>
      </c>
      <c r="M34" s="109">
        <f t="shared" si="7"/>
        <v>0</v>
      </c>
      <c r="N34" s="109">
        <f t="shared" si="7"/>
        <v>0</v>
      </c>
      <c r="O34" s="109">
        <f t="shared" si="7"/>
        <v>0</v>
      </c>
      <c r="P34" s="109">
        <f t="shared" si="7"/>
        <v>0</v>
      </c>
      <c r="Q34" s="110">
        <f t="shared" si="7"/>
        <v>0</v>
      </c>
      <c r="R34" s="111">
        <f>SUM(E34:Q34)</f>
        <v>0</v>
      </c>
    </row>
    <row r="35" spans="2:18" s="185" customFormat="1" ht="13.5" thickBot="1" x14ac:dyDescent="0.25">
      <c r="B35" s="403"/>
      <c r="C35" s="190" t="s">
        <v>93</v>
      </c>
      <c r="D35" s="191"/>
      <c r="E35" s="192">
        <f t="shared" ref="E35:Q35" si="8">E7*E34</f>
        <v>0</v>
      </c>
      <c r="F35" s="193">
        <f t="shared" si="8"/>
        <v>0</v>
      </c>
      <c r="G35" s="193">
        <f t="shared" si="8"/>
        <v>0</v>
      </c>
      <c r="H35" s="193">
        <f t="shared" si="8"/>
        <v>0</v>
      </c>
      <c r="I35" s="193">
        <f t="shared" si="8"/>
        <v>0</v>
      </c>
      <c r="J35" s="193">
        <f t="shared" si="8"/>
        <v>0</v>
      </c>
      <c r="K35" s="193">
        <f t="shared" si="8"/>
        <v>0</v>
      </c>
      <c r="L35" s="193">
        <f t="shared" si="8"/>
        <v>0</v>
      </c>
      <c r="M35" s="193">
        <f t="shared" si="8"/>
        <v>0</v>
      </c>
      <c r="N35" s="193">
        <f t="shared" si="8"/>
        <v>0</v>
      </c>
      <c r="O35" s="193">
        <f t="shared" si="8"/>
        <v>0</v>
      </c>
      <c r="P35" s="193">
        <f t="shared" si="8"/>
        <v>0</v>
      </c>
      <c r="Q35" s="194">
        <f t="shared" si="8"/>
        <v>0</v>
      </c>
      <c r="R35" s="195">
        <f>SUM(E35:Q35)</f>
        <v>0</v>
      </c>
    </row>
    <row r="36" spans="2:18" x14ac:dyDescent="0.2">
      <c r="B36" s="401" t="s">
        <v>94</v>
      </c>
      <c r="C36" s="95" t="s">
        <v>76</v>
      </c>
      <c r="D36" s="146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5"/>
      <c r="R36" s="98">
        <f t="shared" si="6"/>
        <v>0</v>
      </c>
    </row>
    <row r="37" spans="2:18" x14ac:dyDescent="0.2">
      <c r="B37" s="402"/>
      <c r="C37" s="102" t="s">
        <v>95</v>
      </c>
      <c r="D37" s="148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99"/>
      <c r="R37" s="101">
        <f t="shared" si="6"/>
        <v>0</v>
      </c>
    </row>
    <row r="38" spans="2:18" x14ac:dyDescent="0.2">
      <c r="B38" s="402"/>
      <c r="C38" s="99" t="s">
        <v>78</v>
      </c>
      <c r="D38" s="148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9"/>
      <c r="R38" s="101">
        <f t="shared" si="6"/>
        <v>0</v>
      </c>
    </row>
    <row r="39" spans="2:18" ht="13.5" thickBot="1" x14ac:dyDescent="0.25">
      <c r="B39" s="402"/>
      <c r="C39" s="103" t="s">
        <v>87</v>
      </c>
      <c r="D39" s="150"/>
      <c r="E39" s="104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3"/>
      <c r="R39" s="101">
        <f t="shared" si="6"/>
        <v>0</v>
      </c>
    </row>
    <row r="40" spans="2:18" x14ac:dyDescent="0.2">
      <c r="B40" s="402"/>
      <c r="C40" s="107" t="s">
        <v>96</v>
      </c>
      <c r="D40" s="146"/>
      <c r="E40" s="108">
        <f t="shared" ref="E40:Q40" si="9">SUM(E36:E39)</f>
        <v>0</v>
      </c>
      <c r="F40" s="109">
        <f t="shared" si="9"/>
        <v>0</v>
      </c>
      <c r="G40" s="109">
        <f t="shared" si="9"/>
        <v>0</v>
      </c>
      <c r="H40" s="109">
        <f t="shared" si="9"/>
        <v>0</v>
      </c>
      <c r="I40" s="109">
        <f t="shared" si="9"/>
        <v>0</v>
      </c>
      <c r="J40" s="109">
        <f t="shared" si="9"/>
        <v>0</v>
      </c>
      <c r="K40" s="109">
        <f t="shared" si="9"/>
        <v>0</v>
      </c>
      <c r="L40" s="109">
        <f t="shared" si="9"/>
        <v>0</v>
      </c>
      <c r="M40" s="109">
        <f t="shared" si="9"/>
        <v>0</v>
      </c>
      <c r="N40" s="109">
        <f t="shared" si="9"/>
        <v>0</v>
      </c>
      <c r="O40" s="109">
        <f t="shared" si="9"/>
        <v>0</v>
      </c>
      <c r="P40" s="109">
        <f t="shared" si="9"/>
        <v>0</v>
      </c>
      <c r="Q40" s="110">
        <f t="shared" si="9"/>
        <v>0</v>
      </c>
      <c r="R40" s="111">
        <f>SUM(E40:Q40)</f>
        <v>0</v>
      </c>
    </row>
    <row r="41" spans="2:18" s="185" customFormat="1" ht="13.5" thickBot="1" x14ac:dyDescent="0.25">
      <c r="B41" s="403"/>
      <c r="C41" s="190" t="s">
        <v>97</v>
      </c>
      <c r="D41" s="191"/>
      <c r="E41" s="192">
        <f t="shared" ref="E41:Q41" si="10">E7*E40</f>
        <v>0</v>
      </c>
      <c r="F41" s="193">
        <f t="shared" si="10"/>
        <v>0</v>
      </c>
      <c r="G41" s="193">
        <f t="shared" si="10"/>
        <v>0</v>
      </c>
      <c r="H41" s="193">
        <f t="shared" si="10"/>
        <v>0</v>
      </c>
      <c r="I41" s="193">
        <f t="shared" si="10"/>
        <v>0</v>
      </c>
      <c r="J41" s="193">
        <f t="shared" si="10"/>
        <v>0</v>
      </c>
      <c r="K41" s="193">
        <f t="shared" si="10"/>
        <v>0</v>
      </c>
      <c r="L41" s="193">
        <f t="shared" si="10"/>
        <v>0</v>
      </c>
      <c r="M41" s="193">
        <f t="shared" si="10"/>
        <v>0</v>
      </c>
      <c r="N41" s="193">
        <f t="shared" si="10"/>
        <v>0</v>
      </c>
      <c r="O41" s="193">
        <f t="shared" si="10"/>
        <v>0</v>
      </c>
      <c r="P41" s="193">
        <f t="shared" si="10"/>
        <v>0</v>
      </c>
      <c r="Q41" s="194">
        <f t="shared" si="10"/>
        <v>0</v>
      </c>
      <c r="R41" s="195">
        <f>SUM(E41:Q41)</f>
        <v>0</v>
      </c>
    </row>
    <row r="42" spans="2:18" x14ac:dyDescent="0.2">
      <c r="B42" s="401" t="s">
        <v>98</v>
      </c>
      <c r="C42" s="95" t="s">
        <v>76</v>
      </c>
      <c r="D42" s="146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5"/>
      <c r="R42" s="98">
        <f t="shared" ref="R42:R44" si="11">SUM(E42:Q42)</f>
        <v>0</v>
      </c>
    </row>
    <row r="43" spans="2:18" x14ac:dyDescent="0.2">
      <c r="B43" s="402"/>
      <c r="C43" s="99" t="s">
        <v>91</v>
      </c>
      <c r="D43" s="148"/>
      <c r="E43" s="156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99"/>
      <c r="R43" s="101">
        <f t="shared" si="11"/>
        <v>0</v>
      </c>
    </row>
    <row r="44" spans="2:18" ht="13.5" thickBot="1" x14ac:dyDescent="0.25">
      <c r="B44" s="402"/>
      <c r="C44" s="103" t="s">
        <v>87</v>
      </c>
      <c r="D44" s="150"/>
      <c r="E44" s="104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3"/>
      <c r="R44" s="101">
        <f t="shared" si="11"/>
        <v>0</v>
      </c>
    </row>
    <row r="45" spans="2:18" x14ac:dyDescent="0.2">
      <c r="B45" s="402"/>
      <c r="C45" s="107" t="s">
        <v>99</v>
      </c>
      <c r="D45" s="146"/>
      <c r="E45" s="108">
        <f>SUM(E42:E44)</f>
        <v>0</v>
      </c>
      <c r="F45" s="109">
        <f>SUM(F42:F44)</f>
        <v>0</v>
      </c>
      <c r="G45" s="109">
        <f t="shared" ref="G45:P45" si="12">SUM(G42:G44)</f>
        <v>0</v>
      </c>
      <c r="H45" s="109">
        <f t="shared" si="12"/>
        <v>0</v>
      </c>
      <c r="I45" s="109">
        <f t="shared" si="12"/>
        <v>0</v>
      </c>
      <c r="J45" s="109">
        <f t="shared" si="12"/>
        <v>0</v>
      </c>
      <c r="K45" s="109">
        <f t="shared" si="12"/>
        <v>0</v>
      </c>
      <c r="L45" s="109">
        <f t="shared" si="12"/>
        <v>0</v>
      </c>
      <c r="M45" s="109">
        <f t="shared" si="12"/>
        <v>0</v>
      </c>
      <c r="N45" s="109">
        <f t="shared" si="12"/>
        <v>0</v>
      </c>
      <c r="O45" s="109">
        <f t="shared" si="12"/>
        <v>0</v>
      </c>
      <c r="P45" s="109">
        <f t="shared" si="12"/>
        <v>0</v>
      </c>
      <c r="Q45" s="110">
        <f>SUM(Q42:Q44)</f>
        <v>0</v>
      </c>
      <c r="R45" s="111">
        <f>SUM(E45:Q45)</f>
        <v>0</v>
      </c>
    </row>
    <row r="46" spans="2:18" s="185" customFormat="1" ht="13.5" thickBot="1" x14ac:dyDescent="0.25">
      <c r="B46" s="403"/>
      <c r="C46" s="190" t="s">
        <v>100</v>
      </c>
      <c r="D46" s="191"/>
      <c r="E46" s="192">
        <f t="shared" ref="E46:Q46" si="13">E7*E45</f>
        <v>0</v>
      </c>
      <c r="F46" s="193">
        <f t="shared" si="13"/>
        <v>0</v>
      </c>
      <c r="G46" s="193">
        <f t="shared" si="13"/>
        <v>0</v>
      </c>
      <c r="H46" s="193">
        <f t="shared" si="13"/>
        <v>0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0</v>
      </c>
      <c r="M46" s="193">
        <f t="shared" si="13"/>
        <v>0</v>
      </c>
      <c r="N46" s="193">
        <f t="shared" si="13"/>
        <v>0</v>
      </c>
      <c r="O46" s="193">
        <f t="shared" si="13"/>
        <v>0</v>
      </c>
      <c r="P46" s="193">
        <f t="shared" si="13"/>
        <v>0</v>
      </c>
      <c r="Q46" s="194">
        <f t="shared" si="13"/>
        <v>0</v>
      </c>
      <c r="R46" s="195">
        <f>SUM(E46:Q46)</f>
        <v>0</v>
      </c>
    </row>
    <row r="47" spans="2:18" x14ac:dyDescent="0.2">
      <c r="B47" s="401" t="s">
        <v>101</v>
      </c>
      <c r="C47" s="120" t="s">
        <v>102</v>
      </c>
      <c r="D47" s="146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5"/>
      <c r="R47" s="98">
        <f t="shared" si="0"/>
        <v>0</v>
      </c>
    </row>
    <row r="48" spans="2:18" ht="13.5" thickBot="1" x14ac:dyDescent="0.25">
      <c r="B48" s="404"/>
      <c r="C48" s="103" t="s">
        <v>103</v>
      </c>
      <c r="D48" s="150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3"/>
      <c r="R48" s="101">
        <f t="shared" si="0"/>
        <v>0</v>
      </c>
    </row>
    <row r="49" spans="1:18" x14ac:dyDescent="0.2">
      <c r="B49" s="404"/>
      <c r="C49" s="107" t="s">
        <v>104</v>
      </c>
      <c r="D49" s="146"/>
      <c r="E49" s="108">
        <f t="shared" ref="E49:Q49" si="14">SUM(E47:E48)</f>
        <v>0</v>
      </c>
      <c r="F49" s="109">
        <f t="shared" si="14"/>
        <v>0</v>
      </c>
      <c r="G49" s="109">
        <f t="shared" si="14"/>
        <v>0</v>
      </c>
      <c r="H49" s="109">
        <f t="shared" si="14"/>
        <v>0</v>
      </c>
      <c r="I49" s="109">
        <f t="shared" si="14"/>
        <v>0</v>
      </c>
      <c r="J49" s="109">
        <f t="shared" si="14"/>
        <v>0</v>
      </c>
      <c r="K49" s="109">
        <f t="shared" si="14"/>
        <v>0</v>
      </c>
      <c r="L49" s="109">
        <f t="shared" si="14"/>
        <v>0</v>
      </c>
      <c r="M49" s="109">
        <f t="shared" si="14"/>
        <v>0</v>
      </c>
      <c r="N49" s="109">
        <f t="shared" si="14"/>
        <v>0</v>
      </c>
      <c r="O49" s="109">
        <f t="shared" si="14"/>
        <v>0</v>
      </c>
      <c r="P49" s="109">
        <f t="shared" si="14"/>
        <v>0</v>
      </c>
      <c r="Q49" s="110">
        <f t="shared" si="14"/>
        <v>0</v>
      </c>
      <c r="R49" s="111">
        <f t="shared" si="0"/>
        <v>0</v>
      </c>
    </row>
    <row r="50" spans="1:18" s="185" customFormat="1" ht="13.5" thickBot="1" x14ac:dyDescent="0.25">
      <c r="B50" s="405"/>
      <c r="C50" s="190" t="s">
        <v>105</v>
      </c>
      <c r="D50" s="191"/>
      <c r="E50" s="192">
        <f t="shared" ref="E50:Q50" si="15">E7*E49</f>
        <v>0</v>
      </c>
      <c r="F50" s="193">
        <f t="shared" si="15"/>
        <v>0</v>
      </c>
      <c r="G50" s="193">
        <f t="shared" si="15"/>
        <v>0</v>
      </c>
      <c r="H50" s="193">
        <f t="shared" si="15"/>
        <v>0</v>
      </c>
      <c r="I50" s="193">
        <f t="shared" si="15"/>
        <v>0</v>
      </c>
      <c r="J50" s="193">
        <f t="shared" si="15"/>
        <v>0</v>
      </c>
      <c r="K50" s="193">
        <f t="shared" si="15"/>
        <v>0</v>
      </c>
      <c r="L50" s="193">
        <f t="shared" si="15"/>
        <v>0</v>
      </c>
      <c r="M50" s="193">
        <f t="shared" si="15"/>
        <v>0</v>
      </c>
      <c r="N50" s="193">
        <f t="shared" si="15"/>
        <v>0</v>
      </c>
      <c r="O50" s="193">
        <f t="shared" si="15"/>
        <v>0</v>
      </c>
      <c r="P50" s="193">
        <f t="shared" si="15"/>
        <v>0</v>
      </c>
      <c r="Q50" s="194">
        <f t="shared" si="15"/>
        <v>0</v>
      </c>
      <c r="R50" s="195">
        <f t="shared" si="0"/>
        <v>0</v>
      </c>
    </row>
    <row r="51" spans="1:18" x14ac:dyDescent="0.2">
      <c r="A51" s="78"/>
      <c r="B51" s="406" t="s">
        <v>106</v>
      </c>
      <c r="C51" s="407"/>
      <c r="D51" s="408"/>
      <c r="E51" s="121">
        <f>SUM(E14,E28,E34,E40,E45,E49)</f>
        <v>0</v>
      </c>
      <c r="F51" s="122">
        <f>SUM(F14,F28,F34,F40,F45,F49)</f>
        <v>0</v>
      </c>
      <c r="G51" s="122">
        <f t="shared" ref="G51:P51" si="16">SUM(G14,G28,G34,G40,G45,G49)</f>
        <v>0</v>
      </c>
      <c r="H51" s="122">
        <f t="shared" si="16"/>
        <v>0</v>
      </c>
      <c r="I51" s="122">
        <f t="shared" si="16"/>
        <v>0</v>
      </c>
      <c r="J51" s="122">
        <f t="shared" si="16"/>
        <v>0</v>
      </c>
      <c r="K51" s="122">
        <f t="shared" si="16"/>
        <v>0</v>
      </c>
      <c r="L51" s="122">
        <f t="shared" si="16"/>
        <v>0</v>
      </c>
      <c r="M51" s="122">
        <f t="shared" si="16"/>
        <v>0</v>
      </c>
      <c r="N51" s="122">
        <f t="shared" si="16"/>
        <v>0</v>
      </c>
      <c r="O51" s="122">
        <f t="shared" si="16"/>
        <v>0</v>
      </c>
      <c r="P51" s="122">
        <f t="shared" si="16"/>
        <v>0</v>
      </c>
      <c r="Q51" s="123">
        <f>SUM(Q14,Q28,Q34,Q40,Q45,Q49)</f>
        <v>0</v>
      </c>
      <c r="R51" s="161">
        <f t="shared" si="0"/>
        <v>0</v>
      </c>
    </row>
    <row r="52" spans="1:18" s="185" customFormat="1" ht="13.5" thickBot="1" x14ac:dyDescent="0.25">
      <c r="A52" s="180"/>
      <c r="B52" s="395" t="s">
        <v>107</v>
      </c>
      <c r="C52" s="396"/>
      <c r="D52" s="397"/>
      <c r="E52" s="181">
        <f xml:space="preserve"> SUM(E15,E29,E35,E41,E46,E50)</f>
        <v>0</v>
      </c>
      <c r="F52" s="182">
        <f xml:space="preserve"> SUM(F15,F29,F35,F41,F46,F50)</f>
        <v>0</v>
      </c>
      <c r="G52" s="182">
        <f t="shared" ref="G52:P52" si="17" xml:space="preserve"> SUM(G15,G29,G35,G41,G46,G50)</f>
        <v>0</v>
      </c>
      <c r="H52" s="182">
        <f t="shared" si="17"/>
        <v>0</v>
      </c>
      <c r="I52" s="182">
        <f t="shared" si="17"/>
        <v>0</v>
      </c>
      <c r="J52" s="182">
        <f t="shared" si="17"/>
        <v>0</v>
      </c>
      <c r="K52" s="182">
        <f t="shared" si="17"/>
        <v>0</v>
      </c>
      <c r="L52" s="182">
        <f t="shared" si="17"/>
        <v>0</v>
      </c>
      <c r="M52" s="182">
        <f t="shared" si="17"/>
        <v>0</v>
      </c>
      <c r="N52" s="182">
        <f t="shared" si="17"/>
        <v>0</v>
      </c>
      <c r="O52" s="182">
        <f t="shared" si="17"/>
        <v>0</v>
      </c>
      <c r="P52" s="182">
        <f t="shared" si="17"/>
        <v>0</v>
      </c>
      <c r="Q52" s="183">
        <f xml:space="preserve"> SUM(Q15,Q29,Q35,Q41,Q46,Q50)</f>
        <v>0</v>
      </c>
      <c r="R52" s="184">
        <f t="shared" si="0"/>
        <v>0</v>
      </c>
    </row>
    <row r="53" spans="1:18" x14ac:dyDescent="0.2">
      <c r="A53" s="78"/>
      <c r="B53" s="406" t="s">
        <v>108</v>
      </c>
      <c r="C53" s="407"/>
      <c r="D53" s="409"/>
      <c r="E53" s="121">
        <f>E51*0.25</f>
        <v>0</v>
      </c>
      <c r="F53" s="122">
        <f>F51*0.25</f>
        <v>0</v>
      </c>
      <c r="G53" s="122">
        <f t="shared" ref="G53:P54" si="18">G51*0.25</f>
        <v>0</v>
      </c>
      <c r="H53" s="122">
        <f t="shared" si="18"/>
        <v>0</v>
      </c>
      <c r="I53" s="122">
        <f t="shared" si="18"/>
        <v>0</v>
      </c>
      <c r="J53" s="122">
        <f t="shared" si="18"/>
        <v>0</v>
      </c>
      <c r="K53" s="122">
        <f t="shared" si="18"/>
        <v>0</v>
      </c>
      <c r="L53" s="122">
        <f t="shared" si="18"/>
        <v>0</v>
      </c>
      <c r="M53" s="122">
        <f t="shared" si="18"/>
        <v>0</v>
      </c>
      <c r="N53" s="122">
        <f t="shared" si="18"/>
        <v>0</v>
      </c>
      <c r="O53" s="122">
        <f t="shared" si="18"/>
        <v>0</v>
      </c>
      <c r="P53" s="122">
        <f t="shared" si="18"/>
        <v>0</v>
      </c>
      <c r="Q53" s="123">
        <f>Q51*0.25</f>
        <v>0</v>
      </c>
      <c r="R53" s="161">
        <f>SUM(E53:Q53)</f>
        <v>0</v>
      </c>
    </row>
    <row r="54" spans="1:18" s="185" customFormat="1" ht="13.5" thickBot="1" x14ac:dyDescent="0.25">
      <c r="A54" s="180"/>
      <c r="B54" s="395" t="s">
        <v>109</v>
      </c>
      <c r="C54" s="396"/>
      <c r="D54" s="397"/>
      <c r="E54" s="181">
        <f>E52*0.25</f>
        <v>0</v>
      </c>
      <c r="F54" s="182">
        <f>F52*0.25</f>
        <v>0</v>
      </c>
      <c r="G54" s="182">
        <f t="shared" si="18"/>
        <v>0</v>
      </c>
      <c r="H54" s="182">
        <f t="shared" si="18"/>
        <v>0</v>
      </c>
      <c r="I54" s="182">
        <f t="shared" si="18"/>
        <v>0</v>
      </c>
      <c r="J54" s="182">
        <f t="shared" si="18"/>
        <v>0</v>
      </c>
      <c r="K54" s="182">
        <f t="shared" si="18"/>
        <v>0</v>
      </c>
      <c r="L54" s="182">
        <f t="shared" si="18"/>
        <v>0</v>
      </c>
      <c r="M54" s="182">
        <f t="shared" si="18"/>
        <v>0</v>
      </c>
      <c r="N54" s="182">
        <f t="shared" si="18"/>
        <v>0</v>
      </c>
      <c r="O54" s="182">
        <f t="shared" si="18"/>
        <v>0</v>
      </c>
      <c r="P54" s="182">
        <f t="shared" si="18"/>
        <v>0</v>
      </c>
      <c r="Q54" s="183">
        <f>Q52*0.25</f>
        <v>0</v>
      </c>
      <c r="R54" s="184">
        <f>SUM(E54:Q54)</f>
        <v>0</v>
      </c>
    </row>
    <row r="55" spans="1:18" x14ac:dyDescent="0.2">
      <c r="A55" s="78"/>
      <c r="B55" s="411" t="s">
        <v>110</v>
      </c>
      <c r="C55" s="412"/>
      <c r="D55" s="413"/>
      <c r="E55" s="151">
        <f>SUM(E51,E53)</f>
        <v>0</v>
      </c>
      <c r="F55" s="152">
        <f>SUM(F51,F53)</f>
        <v>0</v>
      </c>
      <c r="G55" s="152">
        <f t="shared" ref="G55:P55" si="19">SUM(G51,G53)</f>
        <v>0</v>
      </c>
      <c r="H55" s="152">
        <f t="shared" si="19"/>
        <v>0</v>
      </c>
      <c r="I55" s="152">
        <f t="shared" si="19"/>
        <v>0</v>
      </c>
      <c r="J55" s="152">
        <f t="shared" si="19"/>
        <v>0</v>
      </c>
      <c r="K55" s="152">
        <f t="shared" si="19"/>
        <v>0</v>
      </c>
      <c r="L55" s="152">
        <f t="shared" si="19"/>
        <v>0</v>
      </c>
      <c r="M55" s="152">
        <f t="shared" si="19"/>
        <v>0</v>
      </c>
      <c r="N55" s="152">
        <f t="shared" si="19"/>
        <v>0</v>
      </c>
      <c r="O55" s="152">
        <f t="shared" si="19"/>
        <v>0</v>
      </c>
      <c r="P55" s="152">
        <f t="shared" si="19"/>
        <v>0</v>
      </c>
      <c r="Q55" s="153">
        <f>SUM(Q51,Q53)</f>
        <v>0</v>
      </c>
      <c r="R55" s="154">
        <f t="shared" si="0"/>
        <v>0</v>
      </c>
    </row>
    <row r="56" spans="1:18" s="185" customFormat="1" ht="13.5" thickBot="1" x14ac:dyDescent="0.25">
      <c r="A56" s="180"/>
      <c r="B56" s="414" t="s">
        <v>111</v>
      </c>
      <c r="C56" s="415"/>
      <c r="D56" s="416"/>
      <c r="E56" s="186">
        <f xml:space="preserve"> SUM(E52,E54)</f>
        <v>0</v>
      </c>
      <c r="F56" s="187">
        <f xml:space="preserve"> SUM(F52,F54)</f>
        <v>0</v>
      </c>
      <c r="G56" s="187">
        <f t="shared" ref="G56:P56" si="20" xml:space="preserve"> SUM(G52,G54)</f>
        <v>0</v>
      </c>
      <c r="H56" s="187">
        <f t="shared" si="20"/>
        <v>0</v>
      </c>
      <c r="I56" s="187">
        <f t="shared" si="20"/>
        <v>0</v>
      </c>
      <c r="J56" s="187">
        <f t="shared" si="20"/>
        <v>0</v>
      </c>
      <c r="K56" s="187">
        <f t="shared" si="20"/>
        <v>0</v>
      </c>
      <c r="L56" s="187">
        <f t="shared" si="20"/>
        <v>0</v>
      </c>
      <c r="M56" s="187">
        <f t="shared" si="20"/>
        <v>0</v>
      </c>
      <c r="N56" s="187">
        <f t="shared" si="20"/>
        <v>0</v>
      </c>
      <c r="O56" s="187">
        <f t="shared" si="20"/>
        <v>0</v>
      </c>
      <c r="P56" s="187">
        <f t="shared" si="20"/>
        <v>0</v>
      </c>
      <c r="Q56" s="188">
        <f xml:space="preserve"> SUM(Q52,Q54)</f>
        <v>0</v>
      </c>
      <c r="R56" s="189">
        <f t="shared" si="0"/>
        <v>0</v>
      </c>
    </row>
    <row r="57" spans="1:18" ht="8.1" customHeight="1" thickBot="1" x14ac:dyDescent="0.25">
      <c r="A57" s="78"/>
      <c r="B57" s="124"/>
      <c r="C57" s="124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  <row r="58" spans="1:18" ht="51" x14ac:dyDescent="0.2">
      <c r="B58" s="83"/>
      <c r="C58" s="84" t="s">
        <v>52</v>
      </c>
      <c r="D58" s="85" t="s">
        <v>53</v>
      </c>
      <c r="E58" s="86" t="s">
        <v>2</v>
      </c>
      <c r="F58" s="87" t="s">
        <v>54</v>
      </c>
      <c r="G58" s="87" t="s">
        <v>55</v>
      </c>
      <c r="H58" s="87" t="s">
        <v>56</v>
      </c>
      <c r="I58" s="87" t="s">
        <v>57</v>
      </c>
      <c r="J58" s="87" t="s">
        <v>58</v>
      </c>
      <c r="K58" s="87" t="s">
        <v>59</v>
      </c>
      <c r="L58" s="87" t="s">
        <v>17</v>
      </c>
      <c r="M58" s="87" t="s">
        <v>29</v>
      </c>
      <c r="N58" s="87" t="s">
        <v>60</v>
      </c>
      <c r="O58" s="87" t="s">
        <v>3</v>
      </c>
      <c r="P58" s="87" t="s">
        <v>61</v>
      </c>
      <c r="Q58" s="88" t="s">
        <v>62</v>
      </c>
      <c r="R58" s="399" t="s">
        <v>63</v>
      </c>
    </row>
    <row r="59" spans="1:18" ht="13.5" thickBot="1" x14ac:dyDescent="0.25">
      <c r="B59" s="89"/>
      <c r="C59" s="90" t="s">
        <v>112</v>
      </c>
      <c r="D59" s="126" t="s">
        <v>65</v>
      </c>
      <c r="E59" s="92">
        <v>200</v>
      </c>
      <c r="F59" s="93">
        <v>140</v>
      </c>
      <c r="G59" s="93">
        <v>140</v>
      </c>
      <c r="H59" s="93">
        <v>125</v>
      </c>
      <c r="I59" s="93">
        <v>95</v>
      </c>
      <c r="J59" s="93">
        <v>80</v>
      </c>
      <c r="K59" s="93">
        <v>75</v>
      </c>
      <c r="L59" s="93">
        <v>90</v>
      </c>
      <c r="M59" s="93">
        <v>85</v>
      </c>
      <c r="N59" s="93">
        <v>85</v>
      </c>
      <c r="O59" s="93">
        <v>55</v>
      </c>
      <c r="P59" s="93">
        <v>125</v>
      </c>
      <c r="Q59" s="94">
        <v>75</v>
      </c>
      <c r="R59" s="400"/>
    </row>
    <row r="60" spans="1:18" ht="12.75" customHeight="1" x14ac:dyDescent="0.2">
      <c r="B60" s="401" t="s">
        <v>164</v>
      </c>
      <c r="C60" s="95" t="s">
        <v>113</v>
      </c>
      <c r="D60" s="149"/>
      <c r="E60" s="9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5"/>
      <c r="R60" s="127">
        <f t="shared" ref="R60:R73" si="21">SUM(E60:Q60)</f>
        <v>0</v>
      </c>
    </row>
    <row r="61" spans="1:18" x14ac:dyDescent="0.2">
      <c r="B61" s="402"/>
      <c r="C61" s="99" t="s">
        <v>114</v>
      </c>
      <c r="D61" s="148"/>
      <c r="E61" s="156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99"/>
      <c r="R61" s="128">
        <f t="shared" si="21"/>
        <v>0</v>
      </c>
    </row>
    <row r="62" spans="1:18" x14ac:dyDescent="0.2">
      <c r="B62" s="402"/>
      <c r="C62" s="99" t="s">
        <v>115</v>
      </c>
      <c r="D62" s="148"/>
      <c r="E62" s="156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9"/>
      <c r="R62" s="128">
        <f t="shared" si="21"/>
        <v>0</v>
      </c>
    </row>
    <row r="63" spans="1:18" x14ac:dyDescent="0.2">
      <c r="B63" s="402"/>
      <c r="C63" s="99" t="s">
        <v>116</v>
      </c>
      <c r="D63" s="148"/>
      <c r="E63" s="156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99"/>
      <c r="R63" s="128">
        <f t="shared" si="21"/>
        <v>0</v>
      </c>
    </row>
    <row r="64" spans="1:18" x14ac:dyDescent="0.2">
      <c r="B64" s="402"/>
      <c r="C64" s="99" t="s">
        <v>117</v>
      </c>
      <c r="D64" s="148"/>
      <c r="E64" s="15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99"/>
      <c r="R64" s="128">
        <f t="shared" si="21"/>
        <v>0</v>
      </c>
    </row>
    <row r="65" spans="2:18" x14ac:dyDescent="0.2">
      <c r="B65" s="402"/>
      <c r="C65" s="99" t="s">
        <v>118</v>
      </c>
      <c r="D65" s="148"/>
      <c r="E65" s="156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99"/>
      <c r="R65" s="128">
        <f t="shared" si="21"/>
        <v>0</v>
      </c>
    </row>
    <row r="66" spans="2:18" x14ac:dyDescent="0.2">
      <c r="B66" s="402"/>
      <c r="C66" s="99" t="s">
        <v>119</v>
      </c>
      <c r="D66" s="148"/>
      <c r="E66" s="15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99"/>
      <c r="R66" s="128">
        <f t="shared" si="21"/>
        <v>0</v>
      </c>
    </row>
    <row r="67" spans="2:18" x14ac:dyDescent="0.2">
      <c r="B67" s="402"/>
      <c r="C67" s="99" t="s">
        <v>120</v>
      </c>
      <c r="D67" s="148"/>
      <c r="E67" s="156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99"/>
      <c r="R67" s="128">
        <f t="shared" si="21"/>
        <v>0</v>
      </c>
    </row>
    <row r="68" spans="2:18" x14ac:dyDescent="0.2">
      <c r="B68" s="402"/>
      <c r="C68" s="99" t="s">
        <v>121</v>
      </c>
      <c r="D68" s="148"/>
      <c r="E68" s="156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99"/>
      <c r="R68" s="129">
        <f t="shared" si="21"/>
        <v>0</v>
      </c>
    </row>
    <row r="69" spans="2:18" x14ac:dyDescent="0.2">
      <c r="B69" s="402"/>
      <c r="C69" s="95" t="s">
        <v>122</v>
      </c>
      <c r="D69" s="149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5"/>
      <c r="R69" s="127">
        <f t="shared" si="21"/>
        <v>0</v>
      </c>
    </row>
    <row r="70" spans="2:18" x14ac:dyDescent="0.2">
      <c r="B70" s="402"/>
      <c r="C70" s="99" t="s">
        <v>123</v>
      </c>
      <c r="D70" s="148"/>
      <c r="E70" s="156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99"/>
      <c r="R70" s="128">
        <f t="shared" si="21"/>
        <v>0</v>
      </c>
    </row>
    <row r="71" spans="2:18" ht="13.5" thickBot="1" x14ac:dyDescent="0.25">
      <c r="B71" s="403"/>
      <c r="C71" s="103" t="s">
        <v>124</v>
      </c>
      <c r="D71" s="150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3"/>
      <c r="R71" s="128">
        <f t="shared" si="21"/>
        <v>0</v>
      </c>
    </row>
    <row r="72" spans="2:18" x14ac:dyDescent="0.2">
      <c r="B72" s="406" t="s">
        <v>125</v>
      </c>
      <c r="C72" s="407"/>
      <c r="D72" s="409"/>
      <c r="E72" s="108">
        <f>SUM(E60:E71)</f>
        <v>0</v>
      </c>
      <c r="F72" s="109">
        <f>SUM(F60:F71)</f>
        <v>0</v>
      </c>
      <c r="G72" s="109">
        <f t="shared" ref="G72:P72" si="22">SUM(G60:G71)</f>
        <v>0</v>
      </c>
      <c r="H72" s="109">
        <f t="shared" si="22"/>
        <v>0</v>
      </c>
      <c r="I72" s="109">
        <f t="shared" si="22"/>
        <v>0</v>
      </c>
      <c r="J72" s="109">
        <f t="shared" si="22"/>
        <v>0</v>
      </c>
      <c r="K72" s="109">
        <f t="shared" si="22"/>
        <v>0</v>
      </c>
      <c r="L72" s="109">
        <f t="shared" si="22"/>
        <v>0</v>
      </c>
      <c r="M72" s="109">
        <f t="shared" si="22"/>
        <v>0</v>
      </c>
      <c r="N72" s="109">
        <f t="shared" si="22"/>
        <v>0</v>
      </c>
      <c r="O72" s="109">
        <f t="shared" si="22"/>
        <v>0</v>
      </c>
      <c r="P72" s="109">
        <f t="shared" si="22"/>
        <v>0</v>
      </c>
      <c r="Q72" s="110">
        <f>SUM(Q60:Q71)</f>
        <v>0</v>
      </c>
      <c r="R72" s="162">
        <f t="shared" si="21"/>
        <v>0</v>
      </c>
    </row>
    <row r="73" spans="2:18" s="185" customFormat="1" ht="13.5" thickBot="1" x14ac:dyDescent="0.25">
      <c r="B73" s="395" t="s">
        <v>126</v>
      </c>
      <c r="C73" s="396"/>
      <c r="D73" s="397"/>
      <c r="E73" s="192">
        <f>E59*E72</f>
        <v>0</v>
      </c>
      <c r="F73" s="193">
        <f>F59*F72</f>
        <v>0</v>
      </c>
      <c r="G73" s="193">
        <f>G59*G72</f>
        <v>0</v>
      </c>
      <c r="H73" s="193">
        <f t="shared" ref="H73:P73" si="23">H59*H72</f>
        <v>0</v>
      </c>
      <c r="I73" s="193">
        <f t="shared" si="23"/>
        <v>0</v>
      </c>
      <c r="J73" s="193">
        <f t="shared" si="23"/>
        <v>0</v>
      </c>
      <c r="K73" s="193">
        <f t="shared" si="23"/>
        <v>0</v>
      </c>
      <c r="L73" s="193">
        <f t="shared" si="23"/>
        <v>0</v>
      </c>
      <c r="M73" s="193">
        <f t="shared" si="23"/>
        <v>0</v>
      </c>
      <c r="N73" s="193">
        <f t="shared" si="23"/>
        <v>0</v>
      </c>
      <c r="O73" s="193">
        <f t="shared" si="23"/>
        <v>0</v>
      </c>
      <c r="P73" s="193">
        <f t="shared" si="23"/>
        <v>0</v>
      </c>
      <c r="Q73" s="194">
        <f>Q59*Q72</f>
        <v>0</v>
      </c>
      <c r="R73" s="196">
        <f t="shared" si="21"/>
        <v>0</v>
      </c>
    </row>
    <row r="74" spans="2:18" ht="8.1" customHeight="1" x14ac:dyDescent="0.2"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x14ac:dyDescent="0.2">
      <c r="B75" s="130" t="s">
        <v>38</v>
      </c>
      <c r="C75" s="410" t="s">
        <v>161</v>
      </c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</row>
    <row r="77" spans="2:18" x14ac:dyDescent="0.2">
      <c r="B77" s="200"/>
      <c r="C77" s="198" t="s">
        <v>160</v>
      </c>
    </row>
    <row r="78" spans="2:18" x14ac:dyDescent="0.2">
      <c r="B78" s="201"/>
      <c r="C78" s="198" t="s">
        <v>159</v>
      </c>
    </row>
  </sheetData>
  <mergeCells count="19">
    <mergeCell ref="B2:R2"/>
    <mergeCell ref="R6:R7"/>
    <mergeCell ref="B8:B15"/>
    <mergeCell ref="B16:B29"/>
    <mergeCell ref="B42:B46"/>
    <mergeCell ref="B30:B35"/>
    <mergeCell ref="B36:B41"/>
    <mergeCell ref="C75:R75"/>
    <mergeCell ref="B47:B50"/>
    <mergeCell ref="B51:D51"/>
    <mergeCell ref="B52:D52"/>
    <mergeCell ref="B53:D53"/>
    <mergeCell ref="B54:D54"/>
    <mergeCell ref="B55:D55"/>
    <mergeCell ref="B56:D56"/>
    <mergeCell ref="R58:R59"/>
    <mergeCell ref="B60:B71"/>
    <mergeCell ref="B72:D72"/>
    <mergeCell ref="B73:D73"/>
  </mergeCells>
  <pageMargins left="0.25" right="0.25" top="0.25" bottom="0.25" header="0.25" footer="0.25"/>
  <pageSetup scale="57" orientation="landscape" r:id="rId1"/>
  <ignoredErrors>
    <ignoredError sqref="E72:Q72 E14:Q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CSR Form</vt:lpstr>
      <vt:lpstr>CHANGE in SERVICE REQUEST</vt:lpstr>
      <vt:lpstr>Main Designer-Fee Work Plan</vt:lpstr>
      <vt:lpstr>Consultant #1-CSR</vt:lpstr>
      <vt:lpstr>Consultant #1-Fee Work Plan</vt:lpstr>
      <vt:lpstr>Sub-Consult. #1-1-Fee Work Plan</vt:lpstr>
      <vt:lpstr>Sub-Consult. #1-2-Fee Work Plan</vt:lpstr>
      <vt:lpstr>Consultant #2-CSR</vt:lpstr>
      <vt:lpstr>Consultant #2-Fee Work Plan</vt:lpstr>
      <vt:lpstr>Sub-Consult. #2-1-Fee Work</vt:lpstr>
      <vt:lpstr>Sub-Consult. #2-2-Fee Work</vt:lpstr>
      <vt:lpstr>Consultant #3-CSR</vt:lpstr>
      <vt:lpstr>Consultant #3-Fee Work Plan</vt:lpstr>
      <vt:lpstr>Sub-Consult. #3-1-Fee Work Plan</vt:lpstr>
      <vt:lpstr>Sub-Consult. #3-2-Fee Work Plan</vt:lpstr>
      <vt:lpstr>Consultant #4-CSR</vt:lpstr>
      <vt:lpstr>Consultant #4-Fee Work Plan</vt:lpstr>
      <vt:lpstr>Sub-Consult. #4-1-Fee Work Plan</vt:lpstr>
      <vt:lpstr>Sub-Consult. #4-2-Fee Work Plan</vt:lpstr>
      <vt:lpstr>'CHANGE in SERVICE REQUEST'!Print_Area</vt:lpstr>
      <vt:lpstr>'Consultant #1-CSR'!Print_Area</vt:lpstr>
      <vt:lpstr>'Consultant #1-Fee Work Plan'!Print_Area</vt:lpstr>
      <vt:lpstr>'Consultant #2-CSR'!Print_Area</vt:lpstr>
      <vt:lpstr>'Consultant #2-Fee Work Plan'!Print_Area</vt:lpstr>
      <vt:lpstr>'Consultant #3-CSR'!Print_Area</vt:lpstr>
      <vt:lpstr>'Consultant #3-Fee Work Plan'!Print_Area</vt:lpstr>
      <vt:lpstr>'Consultant #4-CSR'!Print_Area</vt:lpstr>
      <vt:lpstr>'Consultant #4-Fee Work Plan'!Print_Area</vt:lpstr>
      <vt:lpstr>'Main Designer-Fee Work Plan'!Print_Area</vt:lpstr>
      <vt:lpstr>'Sub-Consult. #1-1-Fee Work Plan'!Print_Area</vt:lpstr>
      <vt:lpstr>'Sub-Consult. #1-2-Fee Work Plan'!Print_Area</vt:lpstr>
      <vt:lpstr>'Sub-Consult. #2-1-Fee Work'!Print_Area</vt:lpstr>
      <vt:lpstr>'Sub-Consult. #2-2-Fee Work'!Print_Area</vt:lpstr>
      <vt:lpstr>'Sub-Consult. #3-1-Fee Work Plan'!Print_Area</vt:lpstr>
      <vt:lpstr>'Sub-Consult. #3-2-Fee Work Plan'!Print_Area</vt:lpstr>
      <vt:lpstr>'Sub-Consult. #4-1-Fee Work Plan'!Print_Area</vt:lpstr>
      <vt:lpstr>'Sub-Consult. #4-2-Fee Work Plan'!Print_Area</vt:lpstr>
    </vt:vector>
  </TitlesOfParts>
  <Company>Clark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Facilities Division</dc:creator>
  <cp:lastModifiedBy>Windows User</cp:lastModifiedBy>
  <cp:lastPrinted>2025-07-11T21:24:28Z</cp:lastPrinted>
  <dcterms:created xsi:type="dcterms:W3CDTF">2001-11-28T15:28:47Z</dcterms:created>
  <dcterms:modified xsi:type="dcterms:W3CDTF">2025-07-11T21:24:40Z</dcterms:modified>
</cp:coreProperties>
</file>